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Purchasing\Solicitations\2025\2025-002 TXShare AMI Water Meter Replacement\2025-002 Contract Documents\MSAs\RTS\"/>
    </mc:Choice>
  </mc:AlternateContent>
  <xr:revisionPtr revIDLastSave="0" documentId="13_ncr:1_{08186645-5946-48CA-A89E-A4D2868B486D}" xr6:coauthVersionLast="47" xr6:coauthVersionMax="47" xr10:uidLastSave="{00000000-0000-0000-0000-000000000000}"/>
  <bookViews>
    <workbookView xWindow="-28920" yWindow="945" windowWidth="29040" windowHeight="15720" xr2:uid="{910BBA17-7EBA-409D-BF08-382A4E700D9E}"/>
  </bookViews>
  <sheets>
    <sheet name="Pricing" sheetId="2" r:id="rId1"/>
  </sheets>
  <externalReferences>
    <externalReference r:id="rId2"/>
  </externalReferences>
  <definedNames>
    <definedName name="__123Graph_A" hidden="1">#REF!</definedName>
    <definedName name="__123Graph_AANNUAL" hidden="1">#REF!</definedName>
    <definedName name="__123Graph_ACurrent" hidden="1">#REF!</definedName>
    <definedName name="__123Graph_AOIL2" hidden="1">#REF!</definedName>
    <definedName name="__123Graph_AOIL4" hidden="1">#REF!</definedName>
    <definedName name="__123Graph_APIE" hidden="1">#REF!</definedName>
    <definedName name="__123Graph_AUSAGE" hidden="1">#REF!</definedName>
    <definedName name="__123Graph_B" hidden="1">#REF!</definedName>
    <definedName name="__123Graph_BANNUAL" hidden="1">#REF!</definedName>
    <definedName name="__123Graph_BCurrent" hidden="1">#REF!</definedName>
    <definedName name="__123Graph_C" hidden="1">#REF!</definedName>
    <definedName name="__123Graph_CANNUAL" hidden="1">#REF!</definedName>
    <definedName name="__123Graph_CCurrent" hidden="1">#REF!</definedName>
    <definedName name="__123Graph_CPIE" hidden="1">#REF!</definedName>
    <definedName name="__123Graph_CUSEPIE" hidden="1">#REF!</definedName>
    <definedName name="__123Graph_D" hidden="1">#REF!</definedName>
    <definedName name="__123Graph_DANNUAL" hidden="1">#REF!</definedName>
    <definedName name="__123Graph_DCurrent" hidden="1">#REF!</definedName>
    <definedName name="__123Graph_E" hidden="1">#REF!</definedName>
    <definedName name="__123Graph_ECurrent" hidden="1">#REF!</definedName>
    <definedName name="__123Graph_F" hidden="1">#REF!</definedName>
    <definedName name="__123Graph_FCurrent" hidden="1">#REF!</definedName>
    <definedName name="__123Graph_X" hidden="1">#REF!</definedName>
    <definedName name="__123Graph_XANNUAL" hidden="1">#REF!</definedName>
    <definedName name="__123Graph_XOIL2" hidden="1">#REF!</definedName>
    <definedName name="__123Graph_XOIL4" hidden="1">#REF!</definedName>
    <definedName name="__IntlFixup" hidden="1">TRUE</definedName>
    <definedName name="_1__123Graph_ACHART_1C" hidden="1">#REF!</definedName>
    <definedName name="_12__123Graph_DCHART_1C" hidden="1">#REF!</definedName>
    <definedName name="_16__123Graph_XCHART_5C" hidden="1">#REF!</definedName>
    <definedName name="_2__123Graph_ACHART_1" hidden="1">#REF!</definedName>
    <definedName name="_2__123Graph_ACHART_5C" hidden="1">#REF!</definedName>
    <definedName name="_3__123Graph_DCHART_1C" hidden="1">#REF!</definedName>
    <definedName name="_4__123Graph_ACHART_1C" hidden="1">#REF!</definedName>
    <definedName name="_4__123Graph_XCHART_1" hidden="1">#REF!</definedName>
    <definedName name="_4__123Graph_XCHART_5C" hidden="1">#REF!</definedName>
    <definedName name="_6__123Graph_XCHART_2" hidden="1">#REF!</definedName>
    <definedName name="_8__123Graph_ACHART_5C" hidden="1">#REF!</definedName>
    <definedName name="_Fill" hidden="1">#REF!</definedName>
    <definedName name="_xlnm._FilterDatabase" localSheetId="0" hidden="1">Pricing!$A$3:$H$21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bc" hidden="1">{"All",#N/A,FALSE,"IS-CF";"All",#N/A,FALSE,"Sales";"All",#N/A,FALSE,"CommitedRev";"All",#N/A,FALSE,"COS";"All",#N/A,FALSE,"OE";"All",#N/A,FALSE,"Direct OM";"All",#N/A,FALSE,"SGA-Dev";"All",#N/A,FALSE,"Invest";"All",#N/A,FALSE,"BS";"All",#N/A,FALSE,"Ratios";"All",#N/A,FALSE,"Value";"All",#N/A,FALSE,"Param"}</definedName>
    <definedName name="ACwvu.All." hidden="1">#REF!</definedName>
    <definedName name="AddOnCodes">'[1]LxL Codes List'!$G$3:$G$37</definedName>
    <definedName name="ALTSCOPE">'[1]PROPOSAL INPUTS'!$I$2</definedName>
    <definedName name="AMICodes">'[1]LxL Codes List'!$H$3:$H$24</definedName>
    <definedName name="anscount" hidden="1">1</definedName>
    <definedName name="bonding">'[1]PROPOSAL INPUTS'!$E$51</definedName>
    <definedName name="BoxLidCodes">'[1]LxL Codes List'!$D$3:$D$30</definedName>
    <definedName name="Chart1">"Chart 1"</definedName>
    <definedName name="Chart2">"Chart 2"</definedName>
    <definedName name="code_description">'[1]COST MODEL'!$C:$C</definedName>
    <definedName name="code_spec">'[1]COST MODEL'!$E:$E</definedName>
    <definedName name="codes_list">'[1]COST MODEL'!$B:$B</definedName>
    <definedName name="crosscreek" hidden="1">{#N/A,#N/A,TRUE,"IDIQ-I";#N/A,#N/A,TRUE,"IDIQ-II";#N/A,#N/A,TRUE,"IDIQ-III";#N/A,#N/A,TRUE,"IDIQ-IV";#N/A,#N/A,TRUE,"IDIQ-V";#N/A,#N/A,TRUE,"IDIQ-VI"}</definedName>
    <definedName name="crosscreek2" hidden="1">{#N/A,#N/A,TRUE,"General Inputs";#N/A,#N/A,TRUE,"DO-II Worksheet";#N/A,#N/A,TRUE,"DO-V Worksheet"}</definedName>
    <definedName name="Customer_Name">[1]Dashboard!$D$19</definedName>
    <definedName name="Customer_Param">"Dialog1"</definedName>
    <definedName name="dsasd" hidden="1">{TRUE,TRUE,-2.75,-17,604.5,359.25,FALSE,FALSE,TRUE,TRUE,0,1,#N/A,1,#N/A,21.925,39.3125,1,FALSE,FALSE,3,TRUE,1,FALSE,75,"Swvu.small.","ACwvu.small.",7,FALSE,FALSE,0.75,0.75,0.75,1,1,"&amp;C&amp;""Arial,Bold""ESPC workbook","Page &amp;P&amp;R&amp;A",FALSE,FALSE,FALSE,FALSE,1,100,#N/A,#N/A,FALSE,FALSE,"Rwvu.small.","Cwvu.small.",FALSE,FALSE,FALSE,1,300,300,FALSE,FALSE,TRUE,TRUE,TRUE}</definedName>
    <definedName name="DURATION">'[1]PROPOSAL INPUTS'!$M$80</definedName>
    <definedName name="eed.xy" hidden="1">{TRUE,TRUE,-2.75,-17,604.5,359.25,FALSE,FALSE,TRUE,TRUE,0,1,#N/A,1,#N/A,21.925,39.3125,1,FALSE,FALSE,3,TRUE,1,FALSE,75,"Swvu.small.","ACwvu.small.",7,FALSE,FALSE,0.75,0.75,0.75,1,1,"&amp;C&amp;""Arial,Bold""ESPC workbook","Page &amp;P&amp;R&amp;A",FALSE,FALSE,FALSE,FALSE,1,100,#N/A,#N/A,FALSE,FALSE,"Rwvu.small.","Cwvu.small.",FALSE,FALSE,FALSE,1,300,300,FALSE,FALSE,TRUE,TRUE,TRUE}</definedName>
    <definedName name="efg" hidden="1">{"All",#N/A,FALSE,"IS-CF";"All",#N/A,FALSE,"CommitedRev";"All",#N/A,FALSE,"OE";"All",#N/A,FALSE,"Invest";"All",#N/A,FALSE,"BS";"All",#N/A,FALSE,"Value"}</definedName>
    <definedName name="Envocore_Entity">[1]Dashboard!$D$10</definedName>
    <definedName name="EV__LASTREFTIME__" hidden="1">38790.6648611111</definedName>
    <definedName name="ew.x3" hidden="1">{TRUE,TRUE,-2.75,-17,604.5,359.25,FALSE,FALSE,TRUE,TRUE,0,1,#N/A,1,#N/A,16.1964285714286,29.9230769230769,1,FALSE,FALSE,3,TRUE,1,FALSE,75,"Swvu.fullpage.","ACwvu.fullpage.",8,FALSE,FALSE,0.75,0.75,1,1,2,"&amp;C&amp;""Arial,Bold""ESPC workbook","Page &amp;P&amp;R&amp;A",FALSE,FALSE,FALSE,FALSE,1,#N/A,1,1,FALSE,FALSE,#N/A,#N/A,FALSE,FALSE,FALSE,1,300,200,FALSE,FALSE,TRUE,TRUE,TRUE}</definedName>
    <definedName name="gen_margin">'[1]PROPOSAL INPUTS'!$F$10</definedName>
    <definedName name="Graph" hidden="1">#REF!</definedName>
    <definedName name="gross_net">'[1]PROPOSAL INPUTS'!$I$10</definedName>
    <definedName name="handling_fee">'[1]COST MODEL'!$J$2</definedName>
    <definedName name="InfrastructureCodes">'[1]LxL Codes List'!$F$3:$F$35</definedName>
    <definedName name="jj" hidden="1">#REF!</definedName>
    <definedName name="job_taxes">'[1]PROPOSAL INPUTS'!$E$54</definedName>
    <definedName name="JV_prime">'[1]PROPOSAL INPUTS'!$E$53</definedName>
    <definedName name="lab_incidentals">'[1]PROPOSAL INPUTS'!$E$183</definedName>
    <definedName name="lab_margin">'[1]PROPOSAL INPUTS'!$F$8</definedName>
    <definedName name="labor_base_margin">'[1]PROPOSAL INPUTS'!$E$8</definedName>
    <definedName name="labor_markup">'[1]PROPOSAL INPUTS'!$G$39</definedName>
    <definedName name="labor_rate">'[1]PROPOSAL INPUTS'!$L$127</definedName>
    <definedName name="manhours">'[1]COST MODEL'!$AB:$AB</definedName>
    <definedName name="mat_incidentals">'[1]PROPOSAL INPUTS'!$E$182</definedName>
    <definedName name="mat_margin">'[1]PROPOSAL INPUTS'!$F$7</definedName>
    <definedName name="mat_markup">'[1]PROPOSAL INPUTS'!$G$38</definedName>
    <definedName name="Math" hidden="1">#REF!</definedName>
    <definedName name="MeterCount">'[1]PROPOSAL INPUTS'!$I$3</definedName>
    <definedName name="other_fee">'[1]PROPOSAL INPUTS'!$E$52</definedName>
    <definedName name="project_markup">'[1]PROPOSAL INPUTS'!$G$40</definedName>
    <definedName name="Project_Name">[1]Dashboard!$D$8</definedName>
    <definedName name="Quotation_Total">[1]Quotation!$G$8</definedName>
    <definedName name="Rain" hidden="1">#REF!</definedName>
    <definedName name="RetroCodes">'[1]LxL Codes List'!$C$3:$C$62</definedName>
    <definedName name="risk">'[1]PROPOSAL INPUTS'!$E$55</definedName>
    <definedName name="sales_tax">'[1]PROPOSAL INPUTS'!$E$45</definedName>
    <definedName name="ServicesCodes">'[1]LxL Codes List'!$I$3:$I$38</definedName>
    <definedName name="sub_margin">'[1]PROPOSAL INPUTS'!$F$9</definedName>
    <definedName name="Swvu.All." hidden="1">#REF!</definedName>
    <definedName name="t" hidden="1">{#N/A,#N/A,FALSE,"Sheet1";#N/A,#N/A,FALSE,"COVER PAGE";#N/A,#N/A,FALSE,"CUSTOM SHEET";#N/A,#N/A,FALSE,"HOURS CODES";#N/A,#N/A,FALSE,"AUDIT SAMPLE";#N/A,#N/A,FALSE,"AUDIT PAGE";#N/A,#N/A,FALSE,"EXISTING FLUOR";#N/A,#N/A,FALSE,"PROPOSED FLUOR.";#N/A,#N/A,FALSE,"INCANDESCENT ";#N/A,#N/A,FALSE,"INCANDESCENT ";#N/A,#N/A,FALSE,"COMPACT FLUORESCENTS";#N/A,#N/A,FALSE,"HID EXISTING";#N/A,#N/A,FALSE,"HID PROPOSED"}</definedName>
    <definedName name="tennis" hidden="1">#REF!</definedName>
    <definedName name="Trade_Division">[1]Dashboard!$D$9</definedName>
    <definedName name="TurnKey">'[1]COST MODEL'!$H$3</definedName>
    <definedName name="unit_labor_price">'[1]COST MODEL'!$AO:$AO</definedName>
    <definedName name="unit_material_price">'[1]COST MODEL'!$Q:$Q</definedName>
    <definedName name="VACTRAILER">'[1]PROPOSAL INPUTS'!$H$2</definedName>
    <definedName name="ValveCodes">'[1]LxL Codes List'!$E$3:$E$31</definedName>
    <definedName name="wrn.All._.Schedules._.Inputs._.and._.Worksheets." hidden="1">{#N/A,#N/A,TRUE,"General Inputs";#N/A,#N/A,TRUE,"IDIQ-I";#N/A,#N/A,TRUE,"IDIQ-II";#N/A,#N/A,TRUE,"IDIQ-III";#N/A,#N/A,TRUE,"IDIQ-IV";#N/A,#N/A,TRUE,"IDIQ-V";#N/A,#N/A,TRUE,"IDIQ-VI";#N/A,#N/A,TRUE,"DO-Ia";#N/A,#N/A,TRUE,"DO-Ib";#N/A,#N/A,TRUE,"DO-II";#N/A,#N/A,TRUE,"DO-II Worksheet";#N/A,#N/A,TRUE,"DO-III";#N/A,#N/A,TRUE,"DO-IV";#N/A,#N/A,TRUE,"DO-V";#N/A,#N/A,TRUE,"DO-V Worksheet"}</definedName>
    <definedName name="wrn.ALL._.SHEETS." hidden="1">{#N/A,#N/A,TRUE,"Summary";#N/A,#N/A,TRUE,"1 Westlakes";#N/A,#N/A,TRUE,"3 Westlakes";#N/A,#N/A,TRUE,"5 Westlakes";#N/A,#N/A,TRUE,"Legend";#N/A,#N/A,TRUE,"Utility"}</definedName>
    <definedName name="wrn.Complete." hidden="1">{"All",#N/A,FALSE,"IS-CF";"All",#N/A,FALSE,"Sales";"All",#N/A,FALSE,"CommitedRev";"All",#N/A,FALSE,"COS";"All",#N/A,FALSE,"OE";"All",#N/A,FALSE,"Direct OM";"All",#N/A,FALSE,"SGA-Dev";"All",#N/A,FALSE,"Invest";"All",#N/A,FALSE,"BS";"All",#N/A,FALSE,"Ratios";"All",#N/A,FALSE,"Value";"All",#N/A,FALSE,"Param"}</definedName>
    <definedName name="wrn.Delivery._.Order._.Schedules." hidden="1">{#N/A,#N/A,TRUE,"DO-Ia";#N/A,#N/A,TRUE,"DO-Ib";#N/A,#N/A,TRUE,"DO-II";#N/A,#N/A,TRUE,"DO-III";#N/A,#N/A,TRUE,"DO-IV";#N/A,#N/A,TRUE,"DO-V"}</definedName>
    <definedName name="wrn.ENCL_DATA." hidden="1">{"ENCL_DATA",#N/A,FALSE,"ENCL"}</definedName>
    <definedName name="wrn.IDIQ._.Schedules." hidden="1">{#N/A,#N/A,TRUE,"IDIQ-I";#N/A,#N/A,TRUE,"IDIQ-II";#N/A,#N/A,TRUE,"IDIQ-III";#N/A,#N/A,TRUE,"IDIQ-IV";#N/A,#N/A,TRUE,"IDIQ-V";#N/A,#N/A,TRUE,"IDIQ-VI"}</definedName>
    <definedName name="wrn.Inputs._.and._.Worksheets." hidden="1">{#N/A,#N/A,TRUE,"General Inputs";#N/A,#N/A,TRUE,"DO-II Worksheet";#N/A,#N/A,TRUE,"DO-V Worksheet"}</definedName>
    <definedName name="wrn.ODP._.DATA." hidden="1">{"ODP DATA",#N/A,FALSE,"ODP"}</definedName>
    <definedName name="wrn.ODP._.SUMMARY." hidden="1">{"ODP SUM",#N/A,FALSE,"ODP"}</definedName>
    <definedName name="wrn.Print." hidden="1">{#N/A,#N/A,FALSE,"Sheet1";#N/A,#N/A,FALSE,"COVER PAGE";#N/A,#N/A,FALSE,"CUSTOM SHEET";#N/A,#N/A,FALSE,"HOURS CODES";#N/A,#N/A,FALSE,"AUDIT SAMPLE";#N/A,#N/A,FALSE,"AUDIT PAGE";#N/A,#N/A,FALSE,"EXISTING FLUOR";#N/A,#N/A,FALSE,"PROPOSED FLUOR.";#N/A,#N/A,FALSE,"INCANDESCENT ";#N/A,#N/A,FALSE,"INCANDESCENT ";#N/A,#N/A,FALSE,"COMPACT FLUORESCENTS";#N/A,#N/A,FALSE,"HID EXISTING";#N/A,#N/A,FALSE,"HID PROPOSED"}</definedName>
    <definedName name="wrn.Print._.All." hidden="1">{#N/A,#N/A,TRUE,"SUMMARY";#N/A,#N/A,TRUE,"ECONOMIC";#N/A,#N/A,TRUE,"SUBS";#N/A,#N/A,TRUE,"Projects"}</definedName>
    <definedName name="wrn.savings." hidden="1">{#N/A,#N/A,FALSE,"FY97P1";#N/A,#N/A,FALSE,"FY97Z312";#N/A,#N/A,FALSE,"FY97LRBC";#N/A,#N/A,FALSE,"FY97O";#N/A,#N/A,FALSE,"FY97DAM"}</definedName>
    <definedName name="wrn.Summary." hidden="1">{"All",#N/A,FALSE,"IS-CF";"All",#N/A,FALSE,"CommitedRev";"All",#N/A,FALSE,"OE";"All",#N/A,FALSE,"Invest";"All",#N/A,FALSE,"BS";"All",#N/A,FALSE,"Value"}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UTILITY." hidden="1">{"UTIL",#N/A,FALSE,"ODP"}</definedName>
    <definedName name="wvu.All." hidden="1">{TRUE,TRUE,-1.25,-15.5,484.5,276.75,FALSE,TRUE,TRUE,TRUE,0,1,#N/A,1,#N/A,6.01298701298701,19.0666666666667,1,FALSE,FALSE,3,TRUE,1,FALSE,100,"Swvu.All.","ACwvu.All.",#N/A,FALSE,FALSE,0.5,0.5,0.5,0.5,2,"","&amp;CSection B
Page &amp;P&amp;R&amp;D, &amp;F",FALSE,FALSE,FALSE,FALSE,1,95,#N/A,#N/A,"=R7C2:R39C12","=C1,R1:R6",#N/A,#N/A,FALSE,FALSE,FALSE,1,65532,65532,FALSE,FALSE,TRUE,TRUE,TRUE}</definedName>
    <definedName name="wvu.fullpage." hidden="1">{TRUE,TRUE,-2.75,-17,604.5,359.25,FALSE,FALSE,TRUE,TRUE,0,1,#N/A,1,#N/A,16.1964285714286,29.9230769230769,1,FALSE,FALSE,3,TRUE,1,FALSE,75,"Swvu.fullpage.","ACwvu.fullpage.",8,FALSE,FALSE,0.75,0.75,1,1,2,"&amp;C&amp;""Arial,Bold""ESPC workbook","Page &amp;P&amp;R&amp;A",FALSE,FALSE,FALSE,FALSE,1,#N/A,1,1,FALSE,FALSE,#N/A,#N/A,FALSE,FALSE,FALSE,1,300,200,FALSE,FALSE,TRUE,TRUE,TRUE}</definedName>
    <definedName name="wvu.small." hidden="1">{TRUE,TRUE,-2.75,-17,604.5,359.25,FALSE,FALSE,TRUE,TRUE,0,1,#N/A,1,#N/A,21.925,39.3125,1,FALSE,FALSE,3,TRUE,1,FALSE,75,"Swvu.small.","ACwvu.small.",7,FALSE,FALSE,0.75,0.75,0.75,1,1,"&amp;C&amp;""Arial,Bold""ESPC workbook","Page &amp;P&amp;R&amp;A",FALSE,FALSE,FALSE,FALSE,1,100,#N/A,#N/A,FALSE,FALSE,"Rwvu.small.","Cwvu.small.",FALSE,FALSE,FALSE,1,300,300,FALSE,FALSE,TRUE,TRUE,TRUE}</definedName>
    <definedName name="wvu.x" hidden="1">{TRUE,TRUE,-2.75,-17,604.5,359.25,FALSE,FALSE,TRUE,TRUE,0,1,#N/A,1,#N/A,16.1964285714286,29.9230769230769,1,FALSE,FALSE,3,TRUE,1,FALSE,75,"Swvu.fullpage.","ACwvu.fullpage.",8,FALSE,FALSE,0.75,0.75,1,1,2,"&amp;C&amp;""Arial,Bold""ESPC workbook","Page &amp;P&amp;R&amp;A",FALSE,FALSE,FALSE,FALSE,1,#N/A,1,1,FALSE,FALSE,#N/A,#N/A,FALSE,FALSE,FALSE,1,300,200,FALSE,FALSE,TRUE,TRUE,TRUE}</definedName>
    <definedName name="wvu.x2" hidden="1">{TRUE,TRUE,-2.75,-17,604.5,359.25,FALSE,FALSE,TRUE,TRUE,0,1,#N/A,1,#N/A,21.925,39.3125,1,FALSE,FALSE,3,TRUE,1,FALSE,75,"Swvu.small.","ACwvu.small.",7,FALSE,FALSE,0.75,0.75,0.75,1,1,"&amp;C&amp;""Arial,Bold""ESPC workbook","Page &amp;P&amp;R&amp;A",FALSE,FALSE,FALSE,FALSE,1,100,#N/A,#N/A,FALSE,FALSE,"Rwvu.small.","Cwvu.small.",FALSE,FALSE,FALSE,1,300,300,FALSE,FALSE,TRUE,TRUE,TRUE}</definedName>
    <definedName name="wvu.x3" hidden="1">{TRUE,TRUE,-2.75,-17,604.5,359.25,FALSE,FALSE,TRUE,TRUE,0,1,#N/A,1,#N/A,16.1964285714286,29.9230769230769,1,FALSE,FALSE,3,TRUE,1,FALSE,75,"Swvu.fullpage.","ACwvu.fullpage.",8,FALSE,FALSE,0.75,0.75,1,1,2,"&amp;C&amp;""Arial,Bold""ESPC workbook","Page &amp;P&amp;R&amp;A",FALSE,FALSE,FALSE,FALSE,1,#N/A,1,1,FALSE,FALSE,#N/A,#N/A,FALSE,FALSE,FALSE,1,300,200,FALSE,FALSE,TRUE,TRUE,TRUE}</definedName>
    <definedName name="wvu.x4" hidden="1">{TRUE,TRUE,-2.75,-17,604.5,359.25,FALSE,FALSE,TRUE,TRUE,0,1,#N/A,1,#N/A,21.925,39.3125,1,FALSE,FALSE,3,TRUE,1,FALSE,75,"Swvu.small.","ACwvu.small.",7,FALSE,FALSE,0.75,0.75,0.75,1,1,"&amp;C&amp;""Arial,Bold""ESPC workbook","Page &amp;P&amp;R&amp;A",FALSE,FALSE,FALSE,FALSE,1,100,#N/A,#N/A,FALSE,FALSE,"Rwvu.small.","Cwvu.small.",FALSE,FALSE,FALSE,1,300,300,FALSE,FALSE,TRUE,TRUE,TRUE}</definedName>
    <definedName name="wvu.xa" hidden="1">{TRUE,TRUE,-2.75,-17,604.5,359.25,FALSE,FALSE,TRUE,TRUE,0,1,#N/A,1,#N/A,21.925,39.3125,1,FALSE,FALSE,3,TRUE,1,FALSE,75,"Swvu.small.","ACwvu.small.",7,FALSE,FALSE,0.75,0.75,0.75,1,1,"&amp;C&amp;""Arial,Bold""ESPC workbook","Page &amp;P&amp;R&amp;A",FALSE,FALSE,FALSE,FALSE,1,100,#N/A,#N/A,FALSE,FALSE,"Rwvu.small.","Cwvu.small.",FALSE,FALSE,FALSE,1,300,300,FALSE,FALSE,TRUE,TRUE,TRUE}</definedName>
    <definedName name="wvu.xb" hidden="1">{TRUE,TRUE,-2.75,-17,604.5,359.25,FALSE,FALSE,TRUE,TRUE,0,1,#N/A,1,#N/A,16.1964285714286,29.9230769230769,1,FALSE,FALSE,3,TRUE,1,FALSE,75,"Swvu.fullpage.","ACwvu.fullpage.",8,FALSE,FALSE,0.75,0.75,1,1,2,"&amp;C&amp;""Arial,Bold""ESPC workbook","Page &amp;P&amp;R&amp;A",FALSE,FALSE,FALSE,FALSE,1,#N/A,1,1,FALSE,FALSE,#N/A,#N/A,FALSE,FALSE,FALSE,1,300,200,FALSE,FALSE,TRUE,TRUE,TRUE}</definedName>
    <definedName name="wvu.xc" hidden="1">{TRUE,TRUE,-2.75,-17,604.5,359.25,FALSE,FALSE,TRUE,TRUE,0,1,#N/A,1,#N/A,21.925,39.3125,1,FALSE,FALSE,3,TRUE,1,FALSE,75,"Swvu.small.","ACwvu.small.",7,FALSE,FALSE,0.75,0.75,0.75,1,1,"&amp;C&amp;""Arial,Bold""ESPC workbook","Page &amp;P&amp;R&amp;A",FALSE,FALSE,FALSE,FALSE,1,100,#N/A,#N/A,FALSE,FALSE,"Rwvu.small.","Cwvu.small.",FALSE,FALSE,FALSE,1,300,300,FALSE,FALSE,TRUE,TRUE,TRUE}</definedName>
    <definedName name="wvu.xd" hidden="1">{TRUE,TRUE,-2.75,-17,604.5,359.25,FALSE,FALSE,TRUE,TRUE,0,1,#N/A,1,#N/A,16.1964285714286,29.9230769230769,1,FALSE,FALSE,3,TRUE,1,FALSE,75,"Swvu.fullpage.","ACwvu.fullpage.",8,FALSE,FALSE,0.75,0.75,1,1,2,"&amp;C&amp;""Arial,Bold""ESPC workbook","Page &amp;P&amp;R&amp;A",FALSE,FALSE,FALSE,FALSE,1,#N/A,1,1,FALSE,FALSE,#N/A,#N/A,FALSE,FALSE,FALSE,1,300,200,FALSE,FALSE,TRUE,TRUE,TRUE}</definedName>
    <definedName name="wvu.xe" hidden="1">{TRUE,TRUE,-2.75,-17,604.5,359.25,FALSE,FALSE,TRUE,TRUE,0,1,#N/A,1,#N/A,21.925,39.3125,1,FALSE,FALSE,3,TRUE,1,FALSE,75,"Swvu.small.","ACwvu.small.",7,FALSE,FALSE,0.75,0.75,0.75,1,1,"&amp;C&amp;""Arial,Bold""ESPC workbook","Page &amp;P&amp;R&amp;A",FALSE,FALSE,FALSE,FALSE,1,100,#N/A,#N/A,FALSE,FALSE,"Rwvu.small.","Cwvu.small.",FALSE,FALSE,FALSE,1,300,300,FALSE,FALSE,TRUE,TRUE,TRUE}</definedName>
    <definedName name="wvu.xf" hidden="1">{TRUE,TRUE,-2.75,-17,604.5,359.25,FALSE,FALSE,TRUE,TRUE,0,1,#N/A,1,#N/A,16.1964285714286,29.9230769230769,1,FALSE,FALSE,3,TRUE,1,FALSE,75,"Swvu.fullpage.","ACwvu.fullpage.",8,FALSE,FALSE,0.75,0.75,1,1,2,"&amp;C&amp;""Arial,Bold""ESPC workbook","Page &amp;P&amp;R&amp;A",FALSE,FALSE,FALSE,FALSE,1,#N/A,1,1,FALSE,FALSE,#N/A,#N/A,FALSE,FALSE,FALSE,1,300,200,FALSE,FALSE,TRUE,TRUE,TRUE}</definedName>
    <definedName name="wvu.xg" hidden="1">{TRUE,TRUE,-2.75,-17,604.5,359.25,FALSE,FALSE,TRUE,TRUE,0,1,#N/A,1,#N/A,21.925,39.3125,1,FALSE,FALSE,3,TRUE,1,FALSE,75,"Swvu.small.","ACwvu.small.",7,FALSE,FALSE,0.75,0.75,0.75,1,1,"&amp;C&amp;""Arial,Bold""ESPC workbook","Page &amp;P&amp;R&amp;A",FALSE,FALSE,FALSE,FALSE,1,100,#N/A,#N/A,FALSE,FALSE,"Rwvu.small.","Cwvu.small.",FALSE,FALSE,FALSE,1,300,300,FALSE,FALSE,TRUE,TRUE,TRUE}</definedName>
    <definedName name="wvu.xh" hidden="1">{TRUE,TRUE,-2.75,-17,604.5,359.25,FALSE,FALSE,TRUE,TRUE,0,1,#N/A,1,#N/A,16.1964285714286,29.9230769230769,1,FALSE,FALSE,3,TRUE,1,FALSE,75,"Swvu.fullpage.","ACwvu.fullpage.",8,FALSE,FALSE,0.75,0.75,1,1,2,"&amp;C&amp;""Arial,Bold""ESPC workbook","Page &amp;P&amp;R&amp;A",FALSE,FALSE,FALSE,FALSE,1,#N/A,1,1,FALSE,FALSE,#N/A,#N/A,FALSE,FALSE,FALSE,1,300,200,FALSE,FALSE,TRUE,TRUE,TRUE}</definedName>
    <definedName name="wvu.xj" hidden="1">{TRUE,TRUE,-2.75,-17,604.5,359.25,FALSE,FALSE,TRUE,TRUE,0,1,#N/A,1,#N/A,21.925,39.3125,1,FALSE,FALSE,3,TRUE,1,FALSE,75,"Swvu.small.","ACwvu.small.",7,FALSE,FALSE,0.75,0.75,0.75,1,1,"&amp;C&amp;""Arial,Bold""ESPC workbook","Page &amp;P&amp;R&amp;A",FALSE,FALSE,FALSE,FALSE,1,100,#N/A,#N/A,FALSE,FALSE,"Rwvu.small.","Cwvu.small.",FALSE,FALSE,FALSE,1,300,300,FALSE,FALSE,TRUE,TRUE,TRUE}</definedName>
    <definedName name="wvu.xx" hidden="1">{TRUE,TRUE,-2.75,-17,604.5,359.25,FALSE,FALSE,TRUE,TRUE,0,1,#N/A,1,#N/A,16.1964285714286,29.9230769230769,1,FALSE,FALSE,3,TRUE,1,FALSE,75,"Swvu.fullpage.","ACwvu.fullpage.",8,FALSE,FALSE,0.75,0.75,1,1,2,"&amp;C&amp;""Arial,Bold""ESPC workbook","Page &amp;P&amp;R&amp;A",FALSE,FALSE,FALSE,FALSE,1,#N/A,1,1,FALSE,FALSE,#N/A,#N/A,FALSE,FALSE,FALSE,1,300,200,FALSE,FALSE,TRUE,TRUE,TRUE}</definedName>
    <definedName name="wvu.xy" hidden="1">{TRUE,TRUE,-2.75,-17,604.5,359.25,FALSE,FALSE,TRUE,TRUE,0,1,#N/A,1,#N/A,21.925,39.3125,1,FALSE,FALSE,3,TRUE,1,FALSE,75,"Swvu.small.","ACwvu.small.",7,FALSE,FALSE,0.75,0.75,0.75,1,1,"&amp;C&amp;""Arial,Bold""ESPC workbook","Page &amp;P&amp;R&amp;A",FALSE,FALSE,FALSE,FALSE,1,100,#N/A,#N/A,FALSE,FALSE,"Rwvu.small.","Cwvu.small.",FALSE,FALSE,FALSE,1,300,300,FALSE,FALSE,TRUE,TRUE,TRUE}</definedName>
    <definedName name="wvu.xz" hidden="1">{TRUE,TRUE,-2.75,-17,604.5,359.25,FALSE,FALSE,TRUE,TRUE,0,1,#N/A,1,#N/A,16.1964285714286,29.9230769230769,1,FALSE,FALSE,3,TRUE,1,FALSE,75,"Swvu.fullpage.","ACwvu.fullpage.",8,FALSE,FALSE,0.75,0.75,1,1,2,"&amp;C&amp;""Arial,Bold""ESPC workbook","Page &amp;P&amp;R&amp;A",FALSE,FALSE,FALSE,FALSE,1,#N/A,1,1,FALSE,FALSE,#N/A,#N/A,FALSE,FALSE,FALSE,1,300,200,FALSE,FALSE,TRUE,TRUE,TRUE}</definedName>
    <definedName name="XXXXX" hidden="1">{#N/A,#N/A,TRUE,"DO-Ia";#N/A,#N/A,TRUE,"DO-Ib";#N/A,#N/A,TRUE,"DO-II";#N/A,#N/A,TRUE,"DO-III";#N/A,#N/A,TRUE,"DO-IV";#N/A,#N/A,TRUE,"DO-V"}</definedName>
    <definedName name="xxxxxxx" hidden="1">{#N/A,#N/A,TRUE,"General Inputs";#N/A,#N/A,TRUE,"IDIQ-I";#N/A,#N/A,TRUE,"IDIQ-II";#N/A,#N/A,TRUE,"IDIQ-III";#N/A,#N/A,TRUE,"IDIQ-IV";#N/A,#N/A,TRUE,"IDIQ-V";#N/A,#N/A,TRUE,"IDIQ-VI";#N/A,#N/A,TRUE,"DO-Ia";#N/A,#N/A,TRUE,"DO-Ib";#N/A,#N/A,TRUE,"DO-II";#N/A,#N/A,TRUE,"DO-II Worksheet";#N/A,#N/A,TRUE,"DO-III";#N/A,#N/A,TRUE,"DO-IV";#N/A,#N/A,TRUE,"DO-V";#N/A,#N/A,TRUE,"DO-V Worksheet"}</definedName>
    <definedName name="Yes_or_No_List">'[1]General Selection Lists'!$A$3:$A$5</definedName>
    <definedName name="Z_4EC18328_D7E1_11D2_8625_00805F4713ED_.wvu.PrintArea" hidden="1">#REF!</definedName>
    <definedName name="Z_4EC18328_D7E1_11D2_8625_00805F4713ED_.wvu.PrintTitles" hidden="1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2" l="1"/>
  <c r="F89" i="2" s="1"/>
  <c r="C88" i="2"/>
  <c r="E88" i="2" s="1"/>
  <c r="F88" i="2" s="1"/>
  <c r="A88" i="2"/>
  <c r="C87" i="2"/>
  <c r="E87" i="2" s="1"/>
  <c r="F87" i="2" s="1"/>
  <c r="A87" i="2"/>
  <c r="E86" i="2"/>
  <c r="F86" i="2" s="1"/>
  <c r="A86" i="2"/>
  <c r="C85" i="2"/>
  <c r="E85" i="2" s="1"/>
  <c r="F85" i="2" s="1"/>
  <c r="A85" i="2"/>
  <c r="C84" i="2"/>
  <c r="E84" i="2" s="1"/>
  <c r="F84" i="2" s="1"/>
  <c r="A84" i="2"/>
  <c r="B83" i="2"/>
  <c r="C83" i="2" s="1"/>
  <c r="E83" i="2" s="1"/>
  <c r="A83" i="2"/>
  <c r="C82" i="2"/>
  <c r="E82" i="2" s="1"/>
  <c r="F82" i="2" s="1"/>
  <c r="E81" i="2"/>
  <c r="F81" i="2" s="1"/>
  <c r="F80" i="2"/>
  <c r="E80" i="2"/>
  <c r="E79" i="2"/>
  <c r="F79" i="2" s="1"/>
  <c r="E78" i="2"/>
  <c r="F78" i="2" s="1"/>
  <c r="C77" i="2"/>
  <c r="E77" i="2" s="1"/>
  <c r="F77" i="2" s="1"/>
  <c r="B77" i="2"/>
  <c r="E73" i="2"/>
  <c r="F73" i="2" s="1"/>
  <c r="E72" i="2"/>
  <c r="F72" i="2" s="1"/>
  <c r="E71" i="2"/>
  <c r="F71" i="2" s="1"/>
  <c r="E67" i="2"/>
  <c r="F67" i="2" s="1"/>
  <c r="E66" i="2"/>
  <c r="F66" i="2" s="1"/>
  <c r="E65" i="2"/>
  <c r="F65" i="2" s="1"/>
  <c r="E61" i="2"/>
  <c r="F61" i="2" s="1"/>
  <c r="E60" i="2"/>
  <c r="F60" i="2" s="1"/>
  <c r="E59" i="2"/>
  <c r="F59" i="2" s="1"/>
  <c r="E55" i="2"/>
  <c r="F55" i="2" s="1"/>
  <c r="E54" i="2"/>
  <c r="F54" i="2" s="1"/>
  <c r="E53" i="2"/>
  <c r="F53" i="2" s="1"/>
  <c r="E49" i="2"/>
  <c r="F49" i="2" s="1"/>
  <c r="E48" i="2"/>
  <c r="F48" i="2" s="1"/>
  <c r="E47" i="2"/>
  <c r="F47" i="2" s="1"/>
  <c r="E46" i="2"/>
  <c r="F46" i="2" s="1"/>
  <c r="E39" i="2"/>
  <c r="F39" i="2" s="1"/>
  <c r="E37" i="2"/>
  <c r="F37" i="2" s="1"/>
  <c r="E35" i="2"/>
  <c r="F35" i="2" s="1"/>
  <c r="E33" i="2"/>
  <c r="F33" i="2" s="1"/>
  <c r="E31" i="2"/>
  <c r="F31" i="2" s="1"/>
  <c r="E29" i="2"/>
  <c r="F29" i="2" s="1"/>
  <c r="E27" i="2"/>
  <c r="F27" i="2" s="1"/>
  <c r="B26" i="2"/>
  <c r="E25" i="2"/>
  <c r="F25" i="2" s="1"/>
  <c r="C19" i="2"/>
  <c r="C40" i="2" s="1"/>
  <c r="E40" i="2" s="1"/>
  <c r="F40" i="2" s="1"/>
  <c r="E18" i="2"/>
  <c r="F18" i="2" s="1"/>
  <c r="C17" i="2"/>
  <c r="E17" i="2" s="1"/>
  <c r="F17" i="2" s="1"/>
  <c r="E16" i="2"/>
  <c r="F16" i="2" s="1"/>
  <c r="C15" i="2"/>
  <c r="C36" i="2" s="1"/>
  <c r="E36" i="2" s="1"/>
  <c r="F36" i="2" s="1"/>
  <c r="E14" i="2"/>
  <c r="F14" i="2" s="1"/>
  <c r="C13" i="2"/>
  <c r="C34" i="2" s="1"/>
  <c r="E34" i="2" s="1"/>
  <c r="F34" i="2" s="1"/>
  <c r="E12" i="2"/>
  <c r="F12" i="2" s="1"/>
  <c r="C11" i="2"/>
  <c r="C32" i="2" s="1"/>
  <c r="E32" i="2" s="1"/>
  <c r="F32" i="2" s="1"/>
  <c r="E10" i="2"/>
  <c r="F10" i="2" s="1"/>
  <c r="C9" i="2"/>
  <c r="E9" i="2" s="1"/>
  <c r="F9" i="2" s="1"/>
  <c r="E8" i="2"/>
  <c r="F8" i="2" s="1"/>
  <c r="C7" i="2"/>
  <c r="C28" i="2" s="1"/>
  <c r="E28" i="2" s="1"/>
  <c r="F28" i="2" s="1"/>
  <c r="E6" i="2"/>
  <c r="F6" i="2" s="1"/>
  <c r="E5" i="2"/>
  <c r="F5" i="2" s="1"/>
  <c r="C5" i="2"/>
  <c r="C26" i="2" s="1"/>
  <c r="E26" i="2" s="1"/>
  <c r="E4" i="2"/>
  <c r="F4" i="2" s="1"/>
  <c r="F62" i="2" l="1"/>
  <c r="C30" i="2"/>
  <c r="E30" i="2" s="1"/>
  <c r="F30" i="2" s="1"/>
  <c r="E13" i="2"/>
  <c r="F13" i="2" s="1"/>
  <c r="F56" i="2"/>
  <c r="C38" i="2"/>
  <c r="E38" i="2" s="1"/>
  <c r="F38" i="2" s="1"/>
  <c r="F74" i="2"/>
  <c r="F68" i="2"/>
  <c r="F50" i="2"/>
  <c r="F26" i="2"/>
  <c r="E7" i="2"/>
  <c r="F7" i="2" s="1"/>
  <c r="E15" i="2"/>
  <c r="F15" i="2" s="1"/>
  <c r="E11" i="2"/>
  <c r="F11" i="2" s="1"/>
  <c r="E19" i="2"/>
  <c r="F19" i="2" s="1"/>
  <c r="F83" i="2"/>
  <c r="F90" i="2" s="1"/>
  <c r="F42" i="2" l="1"/>
  <c r="F92" i="2" s="1"/>
  <c r="F21" i="2"/>
</calcChain>
</file>

<file path=xl/sharedStrings.xml><?xml version="1.0" encoding="utf-8"?>
<sst xmlns="http://schemas.openxmlformats.org/spreadsheetml/2006/main" count="224" uniqueCount="111">
  <si>
    <t>Description</t>
  </si>
  <si>
    <t>Notes/Comments</t>
  </si>
  <si>
    <t>Other (please specify):</t>
  </si>
  <si>
    <t>Project Management</t>
  </si>
  <si>
    <t>Propagation Study</t>
  </si>
  <si>
    <t>Mobilization Costs:</t>
  </si>
  <si>
    <t>AMI  Solution</t>
  </si>
  <si>
    <t>1. Pricing for Register Replacement Only</t>
  </si>
  <si>
    <t>Meter Size - Multi-jet</t>
  </si>
  <si>
    <t>Quantity</t>
  </si>
  <si>
    <t>Unit List Price</t>
  </si>
  <si>
    <t>% Discount
off List</t>
  </si>
  <si>
    <t>Unit List Price After Discount</t>
  </si>
  <si>
    <t>Total w/Discount</t>
  </si>
  <si>
    <t>5/8"</t>
  </si>
  <si>
    <t>1,682</t>
  </si>
  <si>
    <t>No Bid on Materials and Integration Services</t>
  </si>
  <si>
    <t>Installation 5/8"</t>
  </si>
  <si>
    <t>3/4"</t>
  </si>
  <si>
    <t>1</t>
  </si>
  <si>
    <t>Installation 3/4"</t>
  </si>
  <si>
    <t>1"</t>
  </si>
  <si>
    <t>2,124</t>
  </si>
  <si>
    <t>Installation 1"</t>
  </si>
  <si>
    <t>1.5"</t>
  </si>
  <si>
    <t>5</t>
  </si>
  <si>
    <t>Installation 1.5"</t>
  </si>
  <si>
    <t>2"</t>
  </si>
  <si>
    <t>164</t>
  </si>
  <si>
    <t>Intsallation 2"</t>
  </si>
  <si>
    <t>3"</t>
  </si>
  <si>
    <t>13</t>
  </si>
  <si>
    <t>Intsallation 3"</t>
  </si>
  <si>
    <t>4"</t>
  </si>
  <si>
    <t>11</t>
  </si>
  <si>
    <t>Installation 4"</t>
  </si>
  <si>
    <t>6"</t>
  </si>
  <si>
    <t>2</t>
  </si>
  <si>
    <t>Installation 6"</t>
  </si>
  <si>
    <t xml:space="preserve">State Meter Manufacturer: </t>
  </si>
  <si>
    <t/>
  </si>
  <si>
    <t>Total</t>
  </si>
  <si>
    <t>2. Pricing for Complete Meter Change Out</t>
  </si>
  <si>
    <t>Total Price</t>
  </si>
  <si>
    <t>Instalation 1.5"</t>
  </si>
  <si>
    <t>Installation 3"</t>
  </si>
  <si>
    <t>3. Infrastructure and Collection Points</t>
  </si>
  <si>
    <t>Towers/Repeaters</t>
  </si>
  <si>
    <t>No Bid</t>
  </si>
  <si>
    <t>Maintenance Contract (per year)</t>
  </si>
  <si>
    <t>Data Transmission Costs (per year)</t>
  </si>
  <si>
    <t>4. Hosting, Maintenance, and Support (5-Year Cost)</t>
  </si>
  <si>
    <t>Hosting</t>
  </si>
  <si>
    <t>Maintenance and Support</t>
  </si>
  <si>
    <t>5. Warranty Costs</t>
  </si>
  <si>
    <t>20-Year Warranty on Meter Bodies</t>
  </si>
  <si>
    <t>10-Year Warranty on Meter Registers</t>
  </si>
  <si>
    <t>6. Software and Application Costs</t>
  </si>
  <si>
    <t>System Software</t>
  </si>
  <si>
    <t xml:space="preserve">Mobile Application </t>
  </si>
  <si>
    <t>7. Training and Propagation Study</t>
  </si>
  <si>
    <t>Onsite Training (14 people)</t>
  </si>
  <si>
    <t>8. Implementation Costs</t>
  </si>
  <si>
    <t>State Quantity</t>
  </si>
  <si>
    <t>Unit List Price 
(Hourly Rate)</t>
  </si>
  <si>
    <t>Based on duration required for 4,002 meter installation as sampled</t>
  </si>
  <si>
    <t>System Integration</t>
  </si>
  <si>
    <t>Installation Services</t>
  </si>
  <si>
    <t>TBD</t>
  </si>
  <si>
    <t>Data Management and Analytics</t>
  </si>
  <si>
    <t>Cybersecurity Measures</t>
  </si>
  <si>
    <t>Based on crew size required for 4,002 meter installation as sampled</t>
  </si>
  <si>
    <t>Monthly expense, based on duration required for 4,002 meter as sampled</t>
  </si>
  <si>
    <t>Based on requirements for 4,002 meter installation as sampled</t>
  </si>
  <si>
    <t>Included in unit pricing, provides 1 external user ID.</t>
  </si>
  <si>
    <t>Based on 4,002 meter installation as sampled, includes post-install door hangers</t>
  </si>
  <si>
    <t>Subtotal</t>
  </si>
  <si>
    <t xml:space="preserve"> Conditions: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</si>
  <si>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Service area covers 9 square miles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</si>
  <si>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Customer estimates 6,000 meters at build out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</si>
  <si>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Proposed system must function as both an AMI system and AMR drive by system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</si>
  <si>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Customer desires initial 6-month pilot program providing AMI service to 1 subdivision with approximately 145 meters.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</si>
  <si>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All infrastructure and collection points must be located on Customer owned Property (towers/repeaters)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</si>
  <si>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Offeror must have a 20-year warranty on all meter bodies and a 10-year warranty on all meter registers for accuracy and battery life with replacement at no additional charge to the Customer for the first 10 years.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</si>
  <si>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System software must be capable of providing individual account reports, leak detection, tamper alarms, and reverse flow alarms.</t>
    </r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</si>
  <si>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Customer's current water billing software is Tyler Incode®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</si>
  <si>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ptos"/>
        <family val="2"/>
      </rPr>
      <t>System ability to transfer multiple readings per day</t>
    </r>
  </si>
  <si>
    <r>
      <t>11.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ptos"/>
        <family val="2"/>
      </rPr>
      <t xml:space="preserve">End point - initial transmission point is the register (no exterior transfer points such as antennae)  </t>
    </r>
  </si>
  <si>
    <r>
      <t>12.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ptos"/>
        <family val="2"/>
      </rPr>
      <t>All data transfer must be two-way communication</t>
    </r>
  </si>
  <si>
    <r>
      <t>13.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ptos"/>
        <family val="2"/>
      </rPr>
      <t>Must provide a downloadable mobile application for customer use which should include the following:</t>
    </r>
  </si>
  <si>
    <t xml:space="preserve">       a. Daily, monthly, and historical usage volumes</t>
  </si>
  <si>
    <t xml:space="preserve">       b. Leak alerts</t>
  </si>
  <si>
    <t xml:space="preserve">       c. High consumption alerts</t>
  </si>
  <si>
    <t xml:space="preserve">       d. Data provided must be viewable as a graph with numerical values attached</t>
  </si>
  <si>
    <r>
      <t>14.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ptos"/>
        <family val="2"/>
      </rPr>
      <t>Must provide progagation study for staff review.</t>
    </r>
  </si>
  <si>
    <r>
      <t>15.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ptos"/>
        <family val="2"/>
      </rPr>
      <t>Must provide onsite training for a minimum of 14 members (software, technical issues in the field)</t>
    </r>
  </si>
  <si>
    <t>*Note: All quantities listed are estimates and are subject to change by Customer.</t>
  </si>
  <si>
    <t>ITEM NO.</t>
  </si>
  <si>
    <t>ITEM DESCRIPTION</t>
  </si>
  <si>
    <t xml:space="preserve">Offeror has been in business and provided meter services in the USA for a minimum of 15 years </t>
  </si>
  <si>
    <t xml:space="preserve">    Yes</t>
  </si>
  <si>
    <t>Offeror provides a 20-year warranty on all meter bodies and a 10-year warranty on all meter registers for accuracy and battery life with replacement at no additional charge to the Customer for the first 10 years.</t>
  </si>
  <si>
    <t>Software has the capability of providing individual account reports, leak detection, tamper alarms, and reverse flow alarms.</t>
  </si>
  <si>
    <t xml:space="preserve">   Yes</t>
  </si>
  <si>
    <t xml:space="preserve">System software is compatible with Customer's current water billing software, Tyler Incode®. </t>
  </si>
  <si>
    <t>System has the ability to transfer multiple readings per day.</t>
  </si>
  <si>
    <t>Offeror has a downloadable mobile application for customer use that inludes the functionality listed in the conditions above.</t>
  </si>
  <si>
    <t>Offer has the ability to provide the desired 6-month pilot program providing AMI services to 1 subdivision with approximately 145 meters.</t>
  </si>
  <si>
    <t>Offeror attached Exhibit 1 - Proposal Price Worksheet with Proposal Package.</t>
  </si>
  <si>
    <t xml:space="preserve">Specify all billing software systems that your system software is proven to be compatible with: </t>
  </si>
  <si>
    <t>Respondent 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</si>
</sst>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11111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7"/>
      <color theme="1"/>
      <name val="Times New Roman"/>
      <family val="1"/>
    </font>
    <font>
      <b/>
      <i/>
      <sz val="12"/>
      <color theme="1"/>
      <name val="Aptos"/>
      <family val="2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2"/>
    <xf numFmtId="0" fontId="5" fillId="0" borderId="6" xfId="2" applyFont="1" applyBorder="1" applyAlignment="1">
      <alignment horizontal="left" vertical="center"/>
    </xf>
    <xf numFmtId="0" fontId="4" fillId="0" borderId="0" xfId="2" applyAlignment="1">
      <alignment horizontal="center"/>
    </xf>
    <xf numFmtId="44" fontId="4" fillId="0" borderId="0" xfId="2" applyNumberFormat="1"/>
    <xf numFmtId="9" fontId="0" fillId="0" borderId="0" xfId="3" applyFont="1" applyBorder="1" applyAlignment="1">
      <alignment horizontal="center"/>
    </xf>
    <xf numFmtId="0" fontId="4" fillId="0" borderId="7" xfId="2" applyBorder="1"/>
    <xf numFmtId="0" fontId="4" fillId="4" borderId="4" xfId="2" applyFill="1" applyBorder="1"/>
    <xf numFmtId="0" fontId="4" fillId="4" borderId="10" xfId="2" applyFill="1" applyBorder="1" applyAlignment="1">
      <alignment horizontal="center"/>
    </xf>
    <xf numFmtId="9" fontId="0" fillId="4" borderId="10" xfId="3" applyFont="1" applyFill="1" applyBorder="1" applyAlignment="1">
      <alignment horizontal="center" wrapText="1"/>
    </xf>
    <xf numFmtId="44" fontId="4" fillId="4" borderId="10" xfId="2" applyNumberFormat="1" applyFill="1" applyBorder="1" applyAlignment="1">
      <alignment horizontal="center" wrapText="1"/>
    </xf>
    <xf numFmtId="0" fontId="4" fillId="4" borderId="10" xfId="2" applyFill="1" applyBorder="1" applyAlignment="1">
      <alignment wrapText="1"/>
    </xf>
    <xf numFmtId="0" fontId="4" fillId="0" borderId="4" xfId="2" applyBorder="1"/>
    <xf numFmtId="0" fontId="4" fillId="0" borderId="10" xfId="2" applyBorder="1" applyAlignment="1">
      <alignment horizontal="center"/>
    </xf>
    <xf numFmtId="164" fontId="4" fillId="3" borderId="10" xfId="2" applyNumberFormat="1" applyFill="1" applyBorder="1"/>
    <xf numFmtId="9" fontId="0" fillId="0" borderId="10" xfId="3" applyFont="1" applyBorder="1" applyAlignment="1">
      <alignment horizontal="center"/>
    </xf>
    <xf numFmtId="164" fontId="4" fillId="0" borderId="10" xfId="2" applyNumberFormat="1" applyBorder="1"/>
    <xf numFmtId="3" fontId="4" fillId="0" borderId="10" xfId="2" applyNumberFormat="1" applyBorder="1" applyAlignment="1">
      <alignment horizontal="center"/>
    </xf>
    <xf numFmtId="3" fontId="4" fillId="0" borderId="13" xfId="2" applyNumberFormat="1" applyBorder="1" applyAlignment="1">
      <alignment horizontal="center"/>
    </xf>
    <xf numFmtId="0" fontId="3" fillId="0" borderId="6" xfId="2" applyFont="1" applyBorder="1"/>
    <xf numFmtId="0" fontId="3" fillId="0" borderId="0" xfId="2" applyFont="1" applyAlignment="1">
      <alignment horizontal="center"/>
    </xf>
    <xf numFmtId="0" fontId="3" fillId="0" borderId="0" xfId="2" applyFont="1"/>
    <xf numFmtId="9" fontId="3" fillId="0" borderId="0" xfId="3" applyFont="1" applyBorder="1" applyAlignment="1">
      <alignment horizontal="center"/>
    </xf>
    <xf numFmtId="44" fontId="3" fillId="0" borderId="0" xfId="2" applyNumberFormat="1" applyFont="1"/>
    <xf numFmtId="164" fontId="3" fillId="0" borderId="0" xfId="2" applyNumberFormat="1" applyFont="1"/>
    <xf numFmtId="0" fontId="4" fillId="0" borderId="6" xfId="2" applyBorder="1"/>
    <xf numFmtId="44" fontId="4" fillId="4" borderId="10" xfId="2" applyNumberFormat="1" applyFill="1" applyBorder="1"/>
    <xf numFmtId="0" fontId="4" fillId="0" borderId="13" xfId="2" applyBorder="1" applyAlignment="1">
      <alignment horizontal="center"/>
    </xf>
    <xf numFmtId="3" fontId="3" fillId="0" borderId="0" xfId="2" applyNumberFormat="1" applyFont="1" applyAlignment="1">
      <alignment horizontal="center"/>
    </xf>
    <xf numFmtId="2" fontId="4" fillId="0" borderId="0" xfId="2" applyNumberFormat="1" applyAlignment="1">
      <alignment horizontal="center"/>
    </xf>
    <xf numFmtId="0" fontId="4" fillId="4" borderId="10" xfId="2" applyFill="1" applyBorder="1"/>
    <xf numFmtId="0" fontId="4" fillId="0" borderId="19" xfId="2" applyBorder="1"/>
    <xf numFmtId="0" fontId="4" fillId="0" borderId="20" xfId="2" applyBorder="1" applyAlignment="1">
      <alignment horizontal="center"/>
    </xf>
    <xf numFmtId="164" fontId="4" fillId="0" borderId="20" xfId="2" applyNumberFormat="1" applyBorder="1"/>
    <xf numFmtId="9" fontId="0" fillId="0" borderId="20" xfId="3" applyFont="1" applyBorder="1" applyAlignment="1">
      <alignment horizontal="center"/>
    </xf>
    <xf numFmtId="164" fontId="4" fillId="3" borderId="20" xfId="2" applyNumberFormat="1" applyFill="1" applyBorder="1"/>
    <xf numFmtId="0" fontId="5" fillId="0" borderId="6" xfId="2" applyFont="1" applyBorder="1" applyAlignment="1">
      <alignment horizontal="left" vertical="center" wrapText="1"/>
    </xf>
    <xf numFmtId="0" fontId="4" fillId="4" borderId="10" xfId="2" applyFill="1" applyBorder="1" applyAlignment="1">
      <alignment horizontal="center" wrapText="1"/>
    </xf>
    <xf numFmtId="0" fontId="6" fillId="0" borderId="22" xfId="2" applyFont="1" applyBorder="1" applyAlignment="1">
      <alignment horizontal="left"/>
    </xf>
    <xf numFmtId="0" fontId="6" fillId="0" borderId="23" xfId="2" applyFont="1" applyBorder="1" applyAlignment="1">
      <alignment horizontal="left"/>
    </xf>
    <xf numFmtId="0" fontId="4" fillId="0" borderId="23" xfId="2" applyBorder="1" applyAlignment="1">
      <alignment horizontal="left"/>
    </xf>
    <xf numFmtId="0" fontId="7" fillId="0" borderId="24" xfId="2" applyFont="1" applyBorder="1"/>
    <xf numFmtId="0" fontId="4" fillId="0" borderId="25" xfId="2" applyBorder="1" applyAlignment="1">
      <alignment horizontal="center"/>
    </xf>
    <xf numFmtId="0" fontId="4" fillId="0" borderId="25" xfId="2" applyBorder="1"/>
    <xf numFmtId="9" fontId="0" fillId="0" borderId="25" xfId="3" applyFont="1" applyBorder="1" applyAlignment="1">
      <alignment horizontal="center"/>
    </xf>
    <xf numFmtId="44" fontId="4" fillId="0" borderId="25" xfId="2" applyNumberFormat="1" applyBorder="1"/>
    <xf numFmtId="164" fontId="3" fillId="0" borderId="25" xfId="2" applyNumberFormat="1" applyFont="1" applyBorder="1"/>
    <xf numFmtId="164" fontId="4" fillId="0" borderId="0" xfId="2" applyNumberFormat="1"/>
    <xf numFmtId="0" fontId="8" fillId="0" borderId="6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 indent="4"/>
    </xf>
    <xf numFmtId="9" fontId="0" fillId="0" borderId="0" xfId="3" applyFont="1" applyBorder="1" applyAlignment="1"/>
    <xf numFmtId="0" fontId="11" fillId="0" borderId="6" xfId="2" applyFont="1" applyBorder="1" applyAlignment="1">
      <alignment vertical="center"/>
    </xf>
    <xf numFmtId="0" fontId="12" fillId="5" borderId="28" xfId="1" applyFont="1" applyFill="1" applyBorder="1" applyAlignment="1" applyProtection="1">
      <alignment horizontal="center" vertical="center" wrapText="1"/>
    </xf>
    <xf numFmtId="39" fontId="12" fillId="5" borderId="32" xfId="1" applyNumberFormat="1" applyFont="1" applyFill="1" applyBorder="1" applyAlignment="1" applyProtection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2" fontId="13" fillId="0" borderId="36" xfId="2" applyNumberFormat="1" applyFont="1" applyBorder="1" applyAlignment="1" applyProtection="1">
      <alignment horizontal="center" vertical="center" wrapText="1"/>
      <protection locked="0"/>
    </xf>
    <xf numFmtId="2" fontId="13" fillId="0" borderId="5" xfId="2" applyNumberFormat="1" applyFont="1" applyBorder="1" applyAlignment="1" applyProtection="1">
      <alignment horizontal="center" vertical="center" wrapText="1"/>
      <protection locked="0"/>
    </xf>
    <xf numFmtId="1" fontId="13" fillId="0" borderId="4" xfId="2" applyNumberFormat="1" applyFont="1" applyBorder="1" applyAlignment="1">
      <alignment horizontal="center" vertical="center" wrapText="1"/>
    </xf>
    <xf numFmtId="1" fontId="13" fillId="0" borderId="12" xfId="2" applyNumberFormat="1" applyFont="1" applyBorder="1" applyAlignment="1">
      <alignment horizontal="center" vertical="center" wrapText="1"/>
    </xf>
    <xf numFmtId="1" fontId="13" fillId="0" borderId="38" xfId="2" applyNumberFormat="1" applyFont="1" applyBorder="1" applyAlignment="1">
      <alignment horizontal="center" vertical="center" wrapText="1"/>
    </xf>
    <xf numFmtId="9" fontId="0" fillId="0" borderId="0" xfId="3" applyFont="1" applyAlignment="1">
      <alignment horizontal="center"/>
    </xf>
    <xf numFmtId="0" fontId="4" fillId="6" borderId="0" xfId="2" applyFill="1"/>
    <xf numFmtId="0" fontId="4" fillId="0" borderId="11" xfId="2" applyBorder="1" applyAlignment="1">
      <alignment horizontal="left"/>
    </xf>
    <xf numFmtId="0" fontId="4" fillId="0" borderId="9" xfId="2" applyBorder="1" applyAlignment="1">
      <alignment horizontal="left"/>
    </xf>
    <xf numFmtId="0" fontId="2" fillId="3" borderId="1" xfId="2" applyFont="1" applyFill="1" applyBorder="1" applyAlignment="1">
      <alignment horizontal="center"/>
    </xf>
    <xf numFmtId="0" fontId="2" fillId="3" borderId="2" xfId="2" applyFont="1" applyFill="1" applyBorder="1" applyAlignment="1">
      <alignment horizontal="center"/>
    </xf>
    <xf numFmtId="0" fontId="2" fillId="3" borderId="3" xfId="2" applyFont="1" applyFill="1" applyBorder="1" applyAlignment="1">
      <alignment horizontal="center"/>
    </xf>
    <xf numFmtId="0" fontId="4" fillId="4" borderId="10" xfId="2" applyFill="1" applyBorder="1" applyAlignment="1">
      <alignment horizontal="center"/>
    </xf>
    <xf numFmtId="0" fontId="4" fillId="4" borderId="5" xfId="2" applyFill="1" applyBorder="1" applyAlignment="1">
      <alignment horizontal="center"/>
    </xf>
    <xf numFmtId="0" fontId="4" fillId="0" borderId="10" xfId="2" applyBorder="1" applyAlignment="1">
      <alignment horizontal="left"/>
    </xf>
    <xf numFmtId="0" fontId="4" fillId="0" borderId="5" xfId="2" applyBorder="1" applyAlignment="1">
      <alignment horizontal="left"/>
    </xf>
    <xf numFmtId="0" fontId="4" fillId="0" borderId="14" xfId="2" applyBorder="1" applyAlignment="1">
      <alignment horizontal="left"/>
    </xf>
    <xf numFmtId="0" fontId="4" fillId="0" borderId="15" xfId="2" applyBorder="1" applyAlignment="1">
      <alignment horizontal="left"/>
    </xf>
    <xf numFmtId="0" fontId="4" fillId="0" borderId="16" xfId="2" applyBorder="1" applyAlignment="1">
      <alignment horizontal="left"/>
    </xf>
    <xf numFmtId="0" fontId="4" fillId="0" borderId="17" xfId="2" applyBorder="1" applyAlignment="1">
      <alignment horizontal="left"/>
    </xf>
    <xf numFmtId="0" fontId="4" fillId="0" borderId="18" xfId="2" applyBorder="1" applyAlignment="1">
      <alignment horizontal="left"/>
    </xf>
    <xf numFmtId="0" fontId="4" fillId="0" borderId="0" xfId="2" applyAlignment="1">
      <alignment horizontal="left"/>
    </xf>
    <xf numFmtId="0" fontId="4" fillId="0" borderId="7" xfId="2" applyBorder="1" applyAlignment="1">
      <alignment horizontal="left"/>
    </xf>
    <xf numFmtId="0" fontId="4" fillId="0" borderId="19" xfId="2" applyBorder="1" applyAlignment="1">
      <alignment horizontal="left"/>
    </xf>
    <xf numFmtId="0" fontId="4" fillId="0" borderId="20" xfId="2" applyBorder="1" applyAlignment="1">
      <alignment horizontal="left"/>
    </xf>
    <xf numFmtId="0" fontId="4" fillId="0" borderId="17" xfId="2" applyBorder="1" applyAlignment="1">
      <alignment horizontal="center"/>
    </xf>
    <xf numFmtId="0" fontId="4" fillId="0" borderId="18" xfId="2" applyBorder="1" applyAlignment="1">
      <alignment horizontal="center"/>
    </xf>
    <xf numFmtId="0" fontId="4" fillId="0" borderId="21" xfId="2" applyBorder="1" applyAlignment="1">
      <alignment horizontal="left"/>
    </xf>
    <xf numFmtId="0" fontId="6" fillId="0" borderId="22" xfId="2" applyFont="1" applyBorder="1" applyAlignment="1">
      <alignment horizontal="left"/>
    </xf>
    <xf numFmtId="0" fontId="6" fillId="0" borderId="23" xfId="2" applyFont="1" applyBorder="1" applyAlignment="1">
      <alignment horizontal="left"/>
    </xf>
    <xf numFmtId="0" fontId="6" fillId="0" borderId="10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4" fillId="0" borderId="11" xfId="2" applyBorder="1" applyAlignment="1">
      <alignment horizontal="left" vertical="center" wrapText="1"/>
    </xf>
    <xf numFmtId="0" fontId="4" fillId="0" borderId="8" xfId="2" applyBorder="1" applyAlignment="1">
      <alignment horizontal="left" vertical="center" wrapText="1"/>
    </xf>
    <xf numFmtId="0" fontId="4" fillId="0" borderId="37" xfId="2" applyBorder="1" applyAlignment="1">
      <alignment horizontal="left" vertical="center" wrapText="1"/>
    </xf>
    <xf numFmtId="0" fontId="4" fillId="0" borderId="26" xfId="2" applyBorder="1" applyAlignment="1">
      <alignment horizontal="left"/>
    </xf>
    <xf numFmtId="0" fontId="4" fillId="0" borderId="27" xfId="2" applyBorder="1" applyAlignment="1">
      <alignment horizontal="left"/>
    </xf>
    <xf numFmtId="0" fontId="12" fillId="5" borderId="29" xfId="1" applyFont="1" applyFill="1" applyBorder="1" applyAlignment="1" applyProtection="1">
      <alignment horizontal="center" vertical="center" wrapText="1"/>
    </xf>
    <xf numFmtId="0" fontId="12" fillId="5" borderId="30" xfId="1" applyFont="1" applyFill="1" applyBorder="1" applyAlignment="1" applyProtection="1">
      <alignment horizontal="center" vertical="center" wrapText="1"/>
    </xf>
    <xf numFmtId="0" fontId="12" fillId="5" borderId="31" xfId="1" applyFont="1" applyFill="1" applyBorder="1" applyAlignment="1" applyProtection="1">
      <alignment horizontal="center" vertical="center" wrapText="1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wrapText="1"/>
    </xf>
    <xf numFmtId="0" fontId="13" fillId="0" borderId="11" xfId="2" applyFont="1" applyBorder="1" applyAlignment="1">
      <alignment horizontal="left" vertical="center" wrapText="1"/>
    </xf>
    <xf numFmtId="0" fontId="13" fillId="0" borderId="8" xfId="2" applyFont="1" applyBorder="1" applyAlignment="1">
      <alignment horizontal="left" vertical="center" wrapText="1"/>
    </xf>
    <xf numFmtId="0" fontId="13" fillId="0" borderId="9" xfId="2" applyFont="1" applyBorder="1" applyAlignment="1">
      <alignment horizontal="left" vertical="center" wrapText="1"/>
    </xf>
    <xf numFmtId="0" fontId="13" fillId="0" borderId="39" xfId="2" applyFont="1" applyBorder="1" applyAlignment="1">
      <alignment horizontal="left" vertical="center" wrapText="1"/>
    </xf>
    <xf numFmtId="0" fontId="13" fillId="0" borderId="40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4" fillId="0" borderId="11" xfId="2" applyBorder="1" applyAlignment="1">
      <alignment horizontal="left" vertical="center"/>
    </xf>
    <xf numFmtId="0" fontId="4" fillId="0" borderId="8" xfId="2" applyBorder="1" applyAlignment="1">
      <alignment horizontal="left" vertical="center"/>
    </xf>
    <xf numFmtId="0" fontId="4" fillId="0" borderId="37" xfId="2" applyBorder="1" applyAlignment="1">
      <alignment horizontal="left" vertical="center"/>
    </xf>
    <xf numFmtId="0" fontId="13" fillId="0" borderId="37" xfId="2" applyFont="1" applyBorder="1" applyAlignment="1">
      <alignment horizontal="left" vertical="center" wrapText="1"/>
    </xf>
    <xf numFmtId="0" fontId="4" fillId="7" borderId="0" xfId="2" applyFill="1"/>
    <xf numFmtId="44" fontId="4" fillId="7" borderId="0" xfId="2" applyNumberFormat="1" applyFill="1"/>
    <xf numFmtId="9" fontId="0" fillId="7" borderId="0" xfId="3" applyFont="1" applyFill="1" applyAlignment="1">
      <alignment horizontal="center"/>
    </xf>
  </cellXfs>
  <cellStyles count="4">
    <cellStyle name="Accent1" xfId="1" builtinId="29"/>
    <cellStyle name="Normal" xfId="0" builtinId="0"/>
    <cellStyle name="Normal 2" xfId="2" xr:uid="{E8BFF234-D9A9-4B6E-A4B6-7E8BDDBC799A}"/>
    <cellStyle name="Percent 2" xfId="3" xr:uid="{1E49DE2F-16CC-43AC-9901-E82AE1B50E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1381125</xdr:colOff>
      <xdr:row>110</xdr:row>
      <xdr:rowOff>19050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0ACAA0-7241-4719-854B-AFAED40E6CA9}"/>
            </a:ext>
          </a:extLst>
        </xdr:cNvPr>
        <xdr:cNvSpPr txBox="1"/>
      </xdr:nvSpPr>
      <xdr:spPr>
        <a:xfrm>
          <a:off x="1381125" y="237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ocore-my.sharepoint.com/personal/eric_elam_envocore_com/Documents/Desktop/NCTCOG-%20%20Metering%20Proposal%20MODEL.xlsm" TargetMode="External"/><Relationship Id="rId1" Type="http://schemas.openxmlformats.org/officeDocument/2006/relationships/externalLinkPath" Target="https://envocore-my.sharepoint.com/personal/eric_elam_envocore_com/Documents/Desktop/NCTCOG-%20%20Metering%20Proposal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Quotation"/>
      <sheetName val="Unit Price Quote"/>
      <sheetName val="Sub Labor Req"/>
      <sheetName val="Ts&amp;Cs"/>
      <sheetName val="Gas SOW"/>
      <sheetName val="Exhibit 1"/>
      <sheetName val="Market Basket"/>
      <sheetName val="Testing Proposal"/>
      <sheetName val="-"/>
      <sheetName val="--&gt;"/>
      <sheetName val="Line x Line"/>
      <sheetName val="Salvage Credit"/>
      <sheetName val="As-Built"/>
      <sheetName val="Timesheet"/>
      <sheetName val="SOW Tracking"/>
      <sheetName val="Daily Report"/>
      <sheetName val="Challenge Log File"/>
      <sheetName val="Production Tracking"/>
      <sheetName val="Labor Plan"/>
      <sheetName val="REVENUE FORECAST"/>
      <sheetName val="MATERIAL PROCUREMENT"/>
      <sheetName val="LABOR COSTING"/>
      <sheetName val="UNIT PRICING"/>
      <sheetName val="Savings Summary"/>
      <sheetName val="MaaS SUMMARY"/>
      <sheetName val="MaaS Cost Breakout"/>
      <sheetName val="Implementation"/>
      <sheetName val="15-Yr Amort"/>
      <sheetName val="20-Yr Amort"/>
      <sheetName val="30-Yr Amort"/>
      <sheetName val="SMMS Summary"/>
      <sheetName val="SMMS General Costs"/>
      <sheetName val="SMMS ERTs"/>
      <sheetName val="SMMS Meters"/>
      <sheetName val="SMMS Testing"/>
      <sheetName val="SMMS Disc-Reco"/>
      <sheetName val="Testing Qty Calc"/>
      <sheetName val="MaaS Inputs"/>
      <sheetName val="MACRO CONTROLS"/>
      <sheetName val="M&amp;V-COSTING"/>
      <sheetName val="CO Request"/>
      <sheetName val="CO Breakout"/>
      <sheetName val="PROPOSAL INPUTS"/>
      <sheetName val="COST MODEL"/>
      <sheetName val="Commissions Structure"/>
      <sheetName val="BUDGET-CONSOLIDATED"/>
      <sheetName val="Alternate Delivery Method"/>
      <sheetName val="Est Construction Schedule"/>
      <sheetName val="Vehicle Ownership Costs"/>
      <sheetName val="General Selection Lists"/>
      <sheetName val="Raw Cost Database"/>
      <sheetName val="Vista Company Codes"/>
      <sheetName val="Mat Cost Database"/>
      <sheetName val="&lt;--"/>
      <sheetName val="Sales Reference"/>
      <sheetName val="Dashboard"/>
      <sheetName val="BUDGET-RTU-ADJUSTED"/>
      <sheetName val="MATERIAL COST MODEL"/>
      <sheetName val="BUDGET-MATERIAL"/>
      <sheetName val="BUDGET-TURNKEY"/>
      <sheetName val="Pallet Calc"/>
      <sheetName val="SITE CONDITIONS"/>
      <sheetName val="LxL Codes List"/>
      <sheetName val=" - "/>
      <sheetName val="Job Info"/>
      <sheetName val="LOGISTICS"/>
      <sheetName val="Revision History"/>
      <sheetName val="Template Revisions"/>
    </sheetNames>
    <sheetDataSet>
      <sheetData sheetId="0"/>
      <sheetData sheetId="1">
        <row r="8">
          <cell r="G8">
            <v>560232.97013234685</v>
          </cell>
        </row>
      </sheetData>
      <sheetData sheetId="2">
        <row r="8">
          <cell r="K8">
            <v>71.997425321199785</v>
          </cell>
        </row>
        <row r="10">
          <cell r="K10">
            <v>71.997425321199785</v>
          </cell>
        </row>
        <row r="11">
          <cell r="K11">
            <v>71.997425321199785</v>
          </cell>
        </row>
        <row r="12">
          <cell r="K12">
            <v>420.38188945065957</v>
          </cell>
        </row>
        <row r="13">
          <cell r="K13">
            <v>420.38188945065957</v>
          </cell>
        </row>
        <row r="14">
          <cell r="K14">
            <v>824.25379146827595</v>
          </cell>
        </row>
        <row r="15">
          <cell r="K15">
            <v>1214.0338761248936</v>
          </cell>
        </row>
        <row r="16">
          <cell r="K16">
            <v>2075.0189410845692</v>
          </cell>
        </row>
        <row r="250">
          <cell r="N250">
            <v>18552.920861793464</v>
          </cell>
        </row>
        <row r="251">
          <cell r="K251" t="str">
            <v>Material Storage &amp; Handling:</v>
          </cell>
          <cell r="N251">
            <v>22332.690211672263</v>
          </cell>
        </row>
        <row r="252">
          <cell r="K252" t="str">
            <v>Dumpsters &amp; Disposal:</v>
          </cell>
          <cell r="N252">
            <v>6935.3471555779106</v>
          </cell>
        </row>
        <row r="256">
          <cell r="K256" t="str">
            <v>Heavy Equipment Rentals / Safety Equipment:</v>
          </cell>
          <cell r="N256">
            <v>4361.8535569672395</v>
          </cell>
        </row>
        <row r="257">
          <cell r="K257" t="str">
            <v>Work Order Management System:</v>
          </cell>
        </row>
        <row r="258">
          <cell r="K258" t="str">
            <v>Customer Notifications:</v>
          </cell>
          <cell r="N258">
            <v>1536.1401382784945</v>
          </cell>
        </row>
        <row r="268">
          <cell r="K268" t="str">
            <v>Payment &amp; Performance Bond:</v>
          </cell>
          <cell r="N268">
            <v>9804.0769773160573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G2">
            <v>1682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H2" t="b">
            <v>1</v>
          </cell>
          <cell r="I2" t="b">
            <v>0</v>
          </cell>
        </row>
        <row r="3">
          <cell r="I3">
            <v>4002</v>
          </cell>
        </row>
        <row r="7">
          <cell r="F7">
            <v>0.16520000000000001</v>
          </cell>
        </row>
        <row r="8">
          <cell r="E8">
            <v>0.30784916690824693</v>
          </cell>
          <cell r="F8">
            <v>0.42684916690824687</v>
          </cell>
        </row>
        <row r="9">
          <cell r="F9">
            <v>0.42684916690824687</v>
          </cell>
        </row>
        <row r="10">
          <cell r="F10">
            <v>0.42684916690824687</v>
          </cell>
          <cell r="I10">
            <v>0.30000000000000004</v>
          </cell>
        </row>
        <row r="35">
          <cell r="P35">
            <v>151.08934351531519</v>
          </cell>
        </row>
        <row r="38">
          <cell r="G38">
            <v>0</v>
          </cell>
        </row>
        <row r="39">
          <cell r="G39">
            <v>1.0279429437973102</v>
          </cell>
        </row>
        <row r="40">
          <cell r="G40">
            <v>0</v>
          </cell>
        </row>
        <row r="45">
          <cell r="E45">
            <v>8.5000000000000006E-2</v>
          </cell>
        </row>
        <row r="51">
          <cell r="E51">
            <v>1.7500000000000002E-2</v>
          </cell>
        </row>
        <row r="52">
          <cell r="E52">
            <v>2.5000000000000001E-2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0.02</v>
          </cell>
        </row>
        <row r="78">
          <cell r="M78">
            <v>102</v>
          </cell>
        </row>
        <row r="80">
          <cell r="M80">
            <v>5</v>
          </cell>
        </row>
        <row r="127">
          <cell r="L127">
            <v>51.566545728034022</v>
          </cell>
        </row>
        <row r="182">
          <cell r="E182">
            <v>0.01</v>
          </cell>
        </row>
        <row r="183">
          <cell r="E183">
            <v>0.01</v>
          </cell>
        </row>
      </sheetData>
      <sheetData sheetId="44">
        <row r="2">
          <cell r="B2" t="str">
            <v>NCTCOG</v>
          </cell>
          <cell r="C2" t="str">
            <v>Metering</v>
          </cell>
          <cell r="J2">
            <v>0</v>
          </cell>
        </row>
        <row r="3">
          <cell r="B3" t="str">
            <v>Cost Model</v>
          </cell>
          <cell r="H3" t="b">
            <v>0</v>
          </cell>
        </row>
        <row r="4">
          <cell r="B4" t="str">
            <v>codes_list</v>
          </cell>
          <cell r="C4" t="str">
            <v>code_description</v>
          </cell>
          <cell r="E4" t="str">
            <v>code_spec</v>
          </cell>
          <cell r="Q4" t="str">
            <v>unit_material_price</v>
          </cell>
          <cell r="AO4" t="str">
            <v>unit_labor_price</v>
          </cell>
        </row>
        <row r="5">
          <cell r="B5" t="str">
            <v>Post Code</v>
          </cell>
          <cell r="C5" t="str">
            <v>Post Description</v>
          </cell>
          <cell r="E5" t="str">
            <v>Major Fixture Specification</v>
          </cell>
          <cell r="Q5" t="str">
            <v>Total Unit Major Material 
Sell Price</v>
          </cell>
          <cell r="AB5" t="str">
            <v>Total Internal Labor Hours Required</v>
          </cell>
          <cell r="AO5" t="str">
            <v>Total Unit Labor 
Sell Price</v>
          </cell>
        </row>
        <row r="6">
          <cell r="B6" t="str">
            <v>.625MIO</v>
          </cell>
          <cell r="C6" t="str">
            <v>5/8" Meter Install - Outdoor Installation</v>
          </cell>
          <cell r="Q6">
            <v>0</v>
          </cell>
          <cell r="AB6">
            <v>0.3833333333333333</v>
          </cell>
          <cell r="AO6">
            <v>71.997425321199785</v>
          </cell>
        </row>
        <row r="7">
          <cell r="B7" t="str">
            <v>.625X.75MIO</v>
          </cell>
          <cell r="C7" t="str">
            <v>5/8" x 3/4" Meter Install - Outdoor Installation</v>
          </cell>
          <cell r="Q7">
            <v>0</v>
          </cell>
          <cell r="AB7">
            <v>0.3833333333333333</v>
          </cell>
          <cell r="AO7">
            <v>71.997425321199785</v>
          </cell>
        </row>
        <row r="8">
          <cell r="B8" t="str">
            <v>.75MIO</v>
          </cell>
          <cell r="C8" t="str">
            <v>3/4" Meter Install - Outdoor Installation</v>
          </cell>
          <cell r="Q8">
            <v>0</v>
          </cell>
          <cell r="AB8">
            <v>0.3833333333333333</v>
          </cell>
          <cell r="AO8">
            <v>71.997425321199785</v>
          </cell>
        </row>
        <row r="9">
          <cell r="B9" t="str">
            <v>1MIO</v>
          </cell>
          <cell r="C9" t="str">
            <v>1" Meter Install - Outdoor Installation</v>
          </cell>
          <cell r="Q9">
            <v>0</v>
          </cell>
          <cell r="AB9">
            <v>0.3833333333333333</v>
          </cell>
          <cell r="AO9">
            <v>71.997425321199785</v>
          </cell>
        </row>
        <row r="10">
          <cell r="B10" t="str">
            <v>1.5MIO</v>
          </cell>
          <cell r="C10" t="str">
            <v>1-1/2" Meter Install - Outdoor Installation</v>
          </cell>
          <cell r="Q10">
            <v>0</v>
          </cell>
          <cell r="AB10">
            <v>1.65</v>
          </cell>
          <cell r="AO10">
            <v>420.38188945065957</v>
          </cell>
        </row>
        <row r="11">
          <cell r="B11" t="str">
            <v>2MIO</v>
          </cell>
          <cell r="C11" t="str">
            <v>2" Meter Install - Outdoor Installation</v>
          </cell>
          <cell r="Q11">
            <v>0</v>
          </cell>
          <cell r="AB11">
            <v>1.65</v>
          </cell>
          <cell r="AO11">
            <v>420.38188945065957</v>
          </cell>
        </row>
        <row r="12">
          <cell r="B12" t="str">
            <v>3MIO</v>
          </cell>
          <cell r="C12" t="str">
            <v>3" Meter Install - Outdoor Installation</v>
          </cell>
          <cell r="Q12">
            <v>0</v>
          </cell>
          <cell r="AB12">
            <v>3</v>
          </cell>
          <cell r="AO12">
            <v>824.25379146827595</v>
          </cell>
        </row>
        <row r="13">
          <cell r="B13" t="str">
            <v>4MIO</v>
          </cell>
          <cell r="C13" t="str">
            <v>4" Meter Install - Outdoor Installation</v>
          </cell>
          <cell r="Q13">
            <v>0</v>
          </cell>
          <cell r="AB13">
            <v>4</v>
          </cell>
          <cell r="AO13">
            <v>1214.0338761248936</v>
          </cell>
        </row>
        <row r="14">
          <cell r="B14" t="str">
            <v>6MIO</v>
          </cell>
          <cell r="C14" t="str">
            <v>6" Meter Install - Outdoor Installation</v>
          </cell>
          <cell r="Q14">
            <v>0</v>
          </cell>
          <cell r="AB14">
            <v>6</v>
          </cell>
          <cell r="AO14">
            <v>2075.0189410845692</v>
          </cell>
        </row>
        <row r="15">
          <cell r="B15" t="str">
            <v>8MIO</v>
          </cell>
          <cell r="C15" t="str">
            <v>8" Meter Install - Outdoor Installation</v>
          </cell>
          <cell r="Q15">
            <v>0</v>
          </cell>
          <cell r="AB15">
            <v>24</v>
          </cell>
          <cell r="AO15">
            <v>5508.3650564603468</v>
          </cell>
        </row>
        <row r="16">
          <cell r="B16" t="str">
            <v>10MIO</v>
          </cell>
          <cell r="C16" t="str">
            <v>10" Meter Install - Outdoor Installation</v>
          </cell>
          <cell r="Q16">
            <v>0</v>
          </cell>
          <cell r="AB16">
            <v>24</v>
          </cell>
          <cell r="AO16">
            <v>5585.9125761236228</v>
          </cell>
        </row>
        <row r="17">
          <cell r="B17" t="str">
            <v>12MIO</v>
          </cell>
          <cell r="C17" t="str">
            <v>12" Meter Install - Outdoor Installation</v>
          </cell>
          <cell r="Q17">
            <v>0</v>
          </cell>
          <cell r="AB17">
            <v>24</v>
          </cell>
          <cell r="AO17">
            <v>5663.4600957868988</v>
          </cell>
        </row>
        <row r="18">
          <cell r="B18" t="str">
            <v>REGIO-RETRO-1M1R</v>
          </cell>
          <cell r="C18" t="str">
            <v>Water Meter Register and Endpoint Retrofit - Outdoor Installation</v>
          </cell>
          <cell r="Q18">
            <v>0</v>
          </cell>
          <cell r="AB18">
            <v>0.33333333333333331</v>
          </cell>
          <cell r="AO18">
            <v>62.589598644594751</v>
          </cell>
        </row>
        <row r="19">
          <cell r="B19" t="str">
            <v>REGIO-RETRO-1M2R</v>
          </cell>
          <cell r="C19" t="str">
            <v>Water Meter Register and Endpoint Retrofit - Outdoor Installation - 1 meter with 2 reg/trans</v>
          </cell>
          <cell r="Q19">
            <v>0</v>
          </cell>
          <cell r="AB19">
            <v>0.5</v>
          </cell>
          <cell r="AO19">
            <v>94.466004364366711</v>
          </cell>
        </row>
        <row r="20">
          <cell r="B20" t="str">
            <v>ENDPOINTIO-RETRO-1M1T</v>
          </cell>
          <cell r="C20" t="str">
            <v>Water Meter Endpoint Only Retrofit - Outdoor Installation</v>
          </cell>
          <cell r="Q20">
            <v>0</v>
          </cell>
          <cell r="AB20">
            <v>0.25</v>
          </cell>
          <cell r="AO20">
            <v>47.233002182183355</v>
          </cell>
        </row>
        <row r="21">
          <cell r="B21" t="str">
            <v>ENDPOINTIO-RETRO-1M2T</v>
          </cell>
          <cell r="C21" t="str">
            <v>Water Meter Endpoint Only Retrofit - Outdoor Installation (typical of compound meter)</v>
          </cell>
          <cell r="Q21">
            <v>0</v>
          </cell>
          <cell r="AB21">
            <v>0.41666666666666669</v>
          </cell>
          <cell r="AO21">
            <v>79.109407901955308</v>
          </cell>
        </row>
        <row r="22">
          <cell r="B22" t="str">
            <v>ENDPOINTIO-RETRO-2M1T</v>
          </cell>
          <cell r="C22" t="str">
            <v>Water Meter Endpoint Only Retrofit - Outdoor Installation (typical of dual port transmitter)</v>
          </cell>
          <cell r="Q22">
            <v>0</v>
          </cell>
          <cell r="AB22">
            <v>0.33333333333333331</v>
          </cell>
          <cell r="AO22">
            <v>63.752811439543891</v>
          </cell>
        </row>
        <row r="23">
          <cell r="B23" t="str">
            <v>.625MII</v>
          </cell>
          <cell r="C23" t="str">
            <v>5/8" Meter Install - Indoor Installation</v>
          </cell>
          <cell r="Q23">
            <v>0</v>
          </cell>
          <cell r="AB23">
            <v>0.75</v>
          </cell>
          <cell r="AO23">
            <v>139.56644975581</v>
          </cell>
        </row>
        <row r="24">
          <cell r="B24" t="str">
            <v>.625X.75MII</v>
          </cell>
          <cell r="C24" t="str">
            <v>5/8" x 3/4" Meter Install - Indoor Installation</v>
          </cell>
          <cell r="Q24">
            <v>0</v>
          </cell>
          <cell r="AB24">
            <v>0.75</v>
          </cell>
          <cell r="AO24">
            <v>139.56644975581</v>
          </cell>
        </row>
        <row r="25">
          <cell r="B25" t="str">
            <v>.75MII</v>
          </cell>
          <cell r="C25" t="str">
            <v>3/4" Meter Install - Indoor Installation</v>
          </cell>
          <cell r="Q25">
            <v>0</v>
          </cell>
          <cell r="AB25">
            <v>0.75</v>
          </cell>
          <cell r="AO25">
            <v>139.56644975581</v>
          </cell>
        </row>
        <row r="26">
          <cell r="B26" t="str">
            <v>1MII</v>
          </cell>
          <cell r="C26" t="str">
            <v>1" Meter Install - Indoor Installation</v>
          </cell>
          <cell r="Q26">
            <v>0</v>
          </cell>
          <cell r="AB26">
            <v>0.75</v>
          </cell>
          <cell r="AO26">
            <v>139.56644975581</v>
          </cell>
        </row>
        <row r="27">
          <cell r="B27" t="str">
            <v>1.5MII</v>
          </cell>
          <cell r="C27" t="str">
            <v>1-1/2" Meter Install - Indoor Installation</v>
          </cell>
          <cell r="Q27">
            <v>0</v>
          </cell>
          <cell r="AB27">
            <v>2</v>
          </cell>
          <cell r="AO27">
            <v>484.8795945927875</v>
          </cell>
        </row>
        <row r="28">
          <cell r="B28" t="str">
            <v>2MII</v>
          </cell>
          <cell r="C28" t="str">
            <v>2" Meter Install - Indoor Installation</v>
          </cell>
          <cell r="Q28">
            <v>0</v>
          </cell>
          <cell r="AB28">
            <v>2</v>
          </cell>
          <cell r="AO28">
            <v>484.8795945927875</v>
          </cell>
        </row>
        <row r="29">
          <cell r="B29" t="str">
            <v>3MII</v>
          </cell>
          <cell r="C29" t="str">
            <v>3" Meter Install - Indoor Installation</v>
          </cell>
          <cell r="Q29">
            <v>0</v>
          </cell>
          <cell r="AB29">
            <v>3</v>
          </cell>
          <cell r="AO29">
            <v>824.25379146827595</v>
          </cell>
        </row>
        <row r="30">
          <cell r="B30" t="str">
            <v>4MII</v>
          </cell>
          <cell r="C30" t="str">
            <v>4" Meter Install - Indoor Installation</v>
          </cell>
          <cell r="Q30">
            <v>0</v>
          </cell>
          <cell r="AB30">
            <v>4</v>
          </cell>
          <cell r="AO30">
            <v>1214.0338761248936</v>
          </cell>
        </row>
        <row r="31">
          <cell r="B31" t="str">
            <v>6MII</v>
          </cell>
          <cell r="C31" t="str">
            <v>6" Meter Install - Indoor Installation</v>
          </cell>
          <cell r="Q31">
            <v>0</v>
          </cell>
          <cell r="AB31">
            <v>6</v>
          </cell>
          <cell r="AO31">
            <v>2075.0189410845692</v>
          </cell>
        </row>
        <row r="32">
          <cell r="B32" t="str">
            <v>8MII</v>
          </cell>
          <cell r="C32" t="str">
            <v>8" Meter Install - Indoor Installation</v>
          </cell>
          <cell r="Q32">
            <v>0</v>
          </cell>
          <cell r="AB32">
            <v>24</v>
          </cell>
          <cell r="AO32">
            <v>5508.3650564603468</v>
          </cell>
        </row>
        <row r="33">
          <cell r="B33" t="str">
            <v>10MII</v>
          </cell>
          <cell r="C33" t="str">
            <v>10" Meter Install - Indoor Installation</v>
          </cell>
          <cell r="Q33">
            <v>0</v>
          </cell>
          <cell r="AB33">
            <v>24</v>
          </cell>
          <cell r="AO33">
            <v>5585.9125761236228</v>
          </cell>
        </row>
        <row r="34">
          <cell r="B34" t="str">
            <v>12MII</v>
          </cell>
          <cell r="C34" t="str">
            <v>12" Meter Install - Indoor Installation</v>
          </cell>
          <cell r="Q34">
            <v>0</v>
          </cell>
          <cell r="AB34">
            <v>24</v>
          </cell>
          <cell r="AO34">
            <v>5663.4600957868988</v>
          </cell>
        </row>
        <row r="35">
          <cell r="B35" t="str">
            <v>REGII-RETRO-1M1R</v>
          </cell>
          <cell r="C35" t="str">
            <v>Water Meter Register and Transmitter Retrofit - Indoor Installation</v>
          </cell>
          <cell r="Q35">
            <v>0</v>
          </cell>
          <cell r="AB35">
            <v>0.5</v>
          </cell>
          <cell r="AO35">
            <v>93.302791569417565</v>
          </cell>
        </row>
        <row r="36">
          <cell r="B36" t="str">
            <v>REGII-RETRO-1M2R</v>
          </cell>
          <cell r="C36" t="str">
            <v>Water Meter Register and Transmitter Retrofit - Indoor Installation - 1 meter with 2 reg/trans</v>
          </cell>
          <cell r="Q36">
            <v>0</v>
          </cell>
          <cell r="AB36">
            <v>0.75</v>
          </cell>
          <cell r="AO36">
            <v>140.53579375160092</v>
          </cell>
        </row>
        <row r="37">
          <cell r="B37" t="str">
            <v>ENDPOINTII-RETRO-1M1T</v>
          </cell>
          <cell r="C37" t="str">
            <v>Water Meter Transmitter Retrofit - Indoor Installation, Verification of Endpoint Communication</v>
          </cell>
          <cell r="Q37">
            <v>0</v>
          </cell>
          <cell r="AB37">
            <v>0.375</v>
          </cell>
          <cell r="AO37">
            <v>70.26789687580046</v>
          </cell>
        </row>
        <row r="38">
          <cell r="B38" t="str">
            <v>ENDPOINTII-RETRO-1M2T</v>
          </cell>
          <cell r="C38" t="str">
            <v>Water Meter Transmitter Retrofit - Indoor Installation (typical of compound meter)</v>
          </cell>
          <cell r="Q38">
            <v>0</v>
          </cell>
          <cell r="AB38">
            <v>0.625</v>
          </cell>
          <cell r="AO38">
            <v>117.50089905798382</v>
          </cell>
        </row>
        <row r="39">
          <cell r="B39" t="str">
            <v>ENDPOINTII-RETRO-2M1T</v>
          </cell>
          <cell r="C39" t="str">
            <v>Water Meter Transmitter Retrofit - Indoor Installation (typical of dual port transmitter)</v>
          </cell>
          <cell r="Q39">
            <v>0</v>
          </cell>
          <cell r="AB39">
            <v>0.5</v>
          </cell>
          <cell r="AO39">
            <v>94.466004364366711</v>
          </cell>
        </row>
        <row r="40">
          <cell r="B40" t="str">
            <v>ELECMI-SP-RES</v>
          </cell>
          <cell r="C40" t="str">
            <v>Residential Single Phase Electric Meter Install (Form 1S, 2S, 3S, 12S/25S)</v>
          </cell>
          <cell r="Q40">
            <v>0</v>
          </cell>
          <cell r="AB40">
            <v>0.25</v>
          </cell>
          <cell r="AO40">
            <v>46.069789387234223</v>
          </cell>
        </row>
        <row r="41">
          <cell r="B41" t="str">
            <v>ELECMI-PP-RES</v>
          </cell>
          <cell r="C41" t="str">
            <v>Residential Poly Phase Electric Meter Install (Form 5S, 6S)</v>
          </cell>
          <cell r="Q41">
            <v>0</v>
          </cell>
          <cell r="AB41">
            <v>0.3</v>
          </cell>
          <cell r="AO41">
            <v>55.283747264681061</v>
          </cell>
        </row>
        <row r="42">
          <cell r="B42" t="str">
            <v>ELECMI-PP-COM</v>
          </cell>
          <cell r="C42" t="str">
            <v>Commercial Poly Phase Electric Meter Install (Form 14S, 15S, 16S, 17S)</v>
          </cell>
          <cell r="Q42">
            <v>0</v>
          </cell>
          <cell r="AB42">
            <v>0.66666666666666663</v>
          </cell>
          <cell r="AO42">
            <v>122.85277169929122</v>
          </cell>
        </row>
        <row r="43">
          <cell r="B43" t="str">
            <v>ELECMI-SP-COM</v>
          </cell>
          <cell r="C43" t="str">
            <v>Commercial Single Phase Electric Meter Install (Form 4S, 12S-240V, 121S-277/480V)</v>
          </cell>
          <cell r="Q43">
            <v>0</v>
          </cell>
          <cell r="AB43">
            <v>0.5</v>
          </cell>
          <cell r="AO43">
            <v>92.139578774468447</v>
          </cell>
        </row>
        <row r="44">
          <cell r="B44" t="str">
            <v>ELECMI-PP-IND</v>
          </cell>
          <cell r="C44" t="str">
            <v>Industrial Poly Phase Electric Meter Install (Form 5S/6S, 8S/9S, 45S)</v>
          </cell>
          <cell r="Q44">
            <v>0</v>
          </cell>
          <cell r="AB44">
            <v>1</v>
          </cell>
          <cell r="AO44">
            <v>184.27915754893689</v>
          </cell>
        </row>
        <row r="45">
          <cell r="B45" t="str">
            <v>GASINDEX-RES</v>
          </cell>
          <cell r="C45" t="str">
            <v>Residential Gas Meter Index Retrofit</v>
          </cell>
          <cell r="Q45">
            <v>0</v>
          </cell>
          <cell r="AB45">
            <v>0.33333333333333331</v>
          </cell>
          <cell r="AO45">
            <v>62.201861046278381</v>
          </cell>
        </row>
        <row r="46">
          <cell r="B46" t="str">
            <v>GASINDEX-COM</v>
          </cell>
          <cell r="C46" t="str">
            <v>Commercial Gas Meter Index Retrofit</v>
          </cell>
          <cell r="Q46">
            <v>0</v>
          </cell>
          <cell r="AB46">
            <v>0.66666666666666663</v>
          </cell>
          <cell r="AO46">
            <v>124.01598449424037</v>
          </cell>
        </row>
        <row r="47">
          <cell r="B47" t="str">
            <v>GASMI-RES</v>
          </cell>
          <cell r="C47" t="str">
            <v>Residential Gas Meter Replacement* (425 and Lower)</v>
          </cell>
          <cell r="Q47">
            <v>0</v>
          </cell>
          <cell r="AB47">
            <v>1</v>
          </cell>
          <cell r="AO47">
            <v>281.21355712803165</v>
          </cell>
        </row>
        <row r="48">
          <cell r="B48" t="str">
            <v>GASMI-SM-COM</v>
          </cell>
          <cell r="C48" t="str">
            <v>Commercial Small Gas Meter Replacement* (630)</v>
          </cell>
          <cell r="Q48">
            <v>0</v>
          </cell>
          <cell r="AB48">
            <v>2</v>
          </cell>
          <cell r="AO48">
            <v>465.49271467696849</v>
          </cell>
        </row>
        <row r="49">
          <cell r="B49" t="str">
            <v>GASMI-INT-COM</v>
          </cell>
          <cell r="C49" t="str">
            <v>Commercial Intermediate Gas Meter Replacement* (800)</v>
          </cell>
          <cell r="Q49">
            <v>0</v>
          </cell>
          <cell r="AB49">
            <v>6</v>
          </cell>
          <cell r="AO49">
            <v>1299.5437444518107</v>
          </cell>
        </row>
        <row r="50">
          <cell r="B50" t="str">
            <v>GASMI-LG-COM</v>
          </cell>
          <cell r="C50" t="str">
            <v>Commercial Large Gas Meter Replacement (1000)</v>
          </cell>
          <cell r="Q50">
            <v>0</v>
          </cell>
          <cell r="AB50">
            <v>8</v>
          </cell>
          <cell r="AO50">
            <v>1803.8102189604172</v>
          </cell>
        </row>
        <row r="51">
          <cell r="B51" t="str">
            <v>GASMI-INDUSTRIAL</v>
          </cell>
          <cell r="C51" t="str">
            <v>Industrial Gas Meter Replacement (Dresser/Roots)</v>
          </cell>
          <cell r="Q51">
            <v>0</v>
          </cell>
          <cell r="AB51">
            <v>16</v>
          </cell>
          <cell r="AO51">
            <v>3801.489237079024</v>
          </cell>
        </row>
        <row r="52">
          <cell r="B52" t="str">
            <v>GASMI-PILOT</v>
          </cell>
          <cell r="C52" t="str">
            <v>Relight Pilot After Gas Meter Install and Test</v>
          </cell>
          <cell r="Q52">
            <v>0</v>
          </cell>
          <cell r="AB52">
            <v>0.5</v>
          </cell>
          <cell r="AO52">
            <v>92.139578774468447</v>
          </cell>
        </row>
        <row r="53">
          <cell r="B53" t="str">
            <v>** misc METER code **</v>
          </cell>
          <cell r="Q53">
            <v>0</v>
          </cell>
          <cell r="AB53">
            <v>0</v>
          </cell>
          <cell r="AO53">
            <v>0</v>
          </cell>
        </row>
        <row r="54">
          <cell r="B54" t="str">
            <v>** misc METER code **</v>
          </cell>
          <cell r="Q54">
            <v>0</v>
          </cell>
          <cell r="AB54">
            <v>0</v>
          </cell>
          <cell r="AO54">
            <v>0</v>
          </cell>
        </row>
        <row r="55">
          <cell r="B55" t="str">
            <v>** misc METER code **</v>
          </cell>
          <cell r="Q55">
            <v>0</v>
          </cell>
          <cell r="AB55">
            <v>0</v>
          </cell>
          <cell r="AO55">
            <v>0</v>
          </cell>
        </row>
        <row r="56">
          <cell r="B56" t="str">
            <v>** misc METER code **</v>
          </cell>
          <cell r="Q56">
            <v>0</v>
          </cell>
          <cell r="AB56">
            <v>0</v>
          </cell>
          <cell r="AO56">
            <v>0</v>
          </cell>
        </row>
        <row r="57">
          <cell r="B57" t="str">
            <v>** misc METER code **</v>
          </cell>
          <cell r="Q57">
            <v>0</v>
          </cell>
          <cell r="AB57">
            <v>0</v>
          </cell>
          <cell r="AO57">
            <v>0</v>
          </cell>
        </row>
        <row r="58">
          <cell r="B58" t="str">
            <v>** misc METER code **</v>
          </cell>
          <cell r="Q58">
            <v>0</v>
          </cell>
          <cell r="AB58">
            <v>0</v>
          </cell>
          <cell r="AO58">
            <v>0</v>
          </cell>
        </row>
        <row r="59">
          <cell r="B59" t="str">
            <v>** misc METER code **</v>
          </cell>
          <cell r="Q59">
            <v>0</v>
          </cell>
          <cell r="AB59">
            <v>0</v>
          </cell>
          <cell r="AO59">
            <v>0</v>
          </cell>
        </row>
        <row r="60">
          <cell r="B60" t="str">
            <v>** misc METER code **</v>
          </cell>
          <cell r="Q60">
            <v>0</v>
          </cell>
          <cell r="AB60">
            <v>0</v>
          </cell>
          <cell r="AO60">
            <v>0</v>
          </cell>
        </row>
        <row r="61">
          <cell r="B61" t="str">
            <v>** misc METER code **</v>
          </cell>
          <cell r="Q61">
            <v>0</v>
          </cell>
          <cell r="AB61">
            <v>0</v>
          </cell>
          <cell r="AO61">
            <v>0</v>
          </cell>
        </row>
        <row r="62">
          <cell r="B62" t="str">
            <v>** misc METER code **</v>
          </cell>
          <cell r="Q62">
            <v>0</v>
          </cell>
          <cell r="AB62">
            <v>0</v>
          </cell>
          <cell r="AO62">
            <v>0</v>
          </cell>
        </row>
        <row r="63">
          <cell r="B63" t="str">
            <v>** misc METER code **</v>
          </cell>
          <cell r="Q63">
            <v>0</v>
          </cell>
          <cell r="AB63">
            <v>0</v>
          </cell>
          <cell r="AO63">
            <v>0</v>
          </cell>
        </row>
        <row r="64">
          <cell r="B64" t="str">
            <v>** misc METER code **</v>
          </cell>
          <cell r="Q64">
            <v>0</v>
          </cell>
          <cell r="AB64">
            <v>0</v>
          </cell>
          <cell r="AO64">
            <v>0</v>
          </cell>
        </row>
        <row r="65">
          <cell r="B65" t="str">
            <v>LIDSWAP-SM</v>
          </cell>
          <cell r="C65" t="str">
            <v>Replace existing small meter box lid with new AMI compatible poly lid</v>
          </cell>
          <cell r="E65" t="str">
            <v>DFW, or equivalent</v>
          </cell>
          <cell r="Q65">
            <v>0</v>
          </cell>
          <cell r="AB65">
            <v>2.5000000000000001E-2</v>
          </cell>
          <cell r="AO65">
            <v>4.6069789387234223</v>
          </cell>
        </row>
        <row r="66">
          <cell r="B66" t="str">
            <v>LIDSWAP-INT</v>
          </cell>
          <cell r="C66" t="str">
            <v>Replace existing intermediate meter box lid with new AMI compatible poly lid</v>
          </cell>
          <cell r="E66" t="str">
            <v>DFW, or equivalent</v>
          </cell>
          <cell r="Q66">
            <v>0</v>
          </cell>
          <cell r="AB66">
            <v>2.5000000000000001E-2</v>
          </cell>
          <cell r="AO66">
            <v>4.6069789387234223</v>
          </cell>
        </row>
        <row r="67">
          <cell r="B67" t="str">
            <v>LIDSWAP-JUMBO</v>
          </cell>
          <cell r="C67" t="str">
            <v>Replace existing jumbo meter box lid with new Jumbo</v>
          </cell>
          <cell r="E67" t="str">
            <v>DFW, or equivalent</v>
          </cell>
          <cell r="Q67">
            <v>0</v>
          </cell>
          <cell r="AB67">
            <v>0.25</v>
          </cell>
          <cell r="AO67">
            <v>46.069789387234223</v>
          </cell>
        </row>
        <row r="68">
          <cell r="B68" t="str">
            <v>LIDCUT-P</v>
          </cell>
          <cell r="C68" t="str">
            <v>Poly Lid Drill for Transmitter Installation</v>
          </cell>
          <cell r="Q68">
            <v>0</v>
          </cell>
          <cell r="AB68">
            <v>2.5000000000000001E-2</v>
          </cell>
          <cell r="AO68">
            <v>4.6069789387234223</v>
          </cell>
        </row>
        <row r="69">
          <cell r="B69" t="str">
            <v>LIDCUT-S-BATCH</v>
          </cell>
          <cell r="C69" t="str">
            <v>Steel Lid Drill for Transmitter Installation (Batch Cut, requires seed stock)</v>
          </cell>
          <cell r="Q69">
            <v>0</v>
          </cell>
          <cell r="AB69">
            <v>8.3333333333333329E-2</v>
          </cell>
          <cell r="AO69">
            <v>21.172660437157091</v>
          </cell>
        </row>
        <row r="70">
          <cell r="B70" t="str">
            <v>LIDCUT-S-INDIV</v>
          </cell>
          <cell r="C70" t="str">
            <v>Steel Lid Drill for Transmitter Installation (Individual Cut)</v>
          </cell>
          <cell r="Q70">
            <v>0</v>
          </cell>
          <cell r="AB70">
            <v>0.25</v>
          </cell>
          <cell r="AO70">
            <v>51.885853361979905</v>
          </cell>
        </row>
        <row r="71">
          <cell r="B71" t="str">
            <v>LIDCUT-C</v>
          </cell>
          <cell r="C71" t="str">
            <v>Concrete Lid Drill for Transmitter Installation</v>
          </cell>
          <cell r="Q71">
            <v>0</v>
          </cell>
          <cell r="AB71">
            <v>8.3333333333333329E-2</v>
          </cell>
          <cell r="AO71">
            <v>26.434813557165093</v>
          </cell>
        </row>
        <row r="72">
          <cell r="B72" t="str">
            <v>SMBOX-SOFT</v>
          </cell>
          <cell r="C72" t="str">
            <v>Small Meter Box (11" x 17") Replacement/Reset - Soft Dig</v>
          </cell>
          <cell r="E72" t="str">
            <v>DFW, or equivalent</v>
          </cell>
          <cell r="Q72">
            <v>0</v>
          </cell>
          <cell r="AB72">
            <v>0.5</v>
          </cell>
          <cell r="AO72">
            <v>92.139578774468447</v>
          </cell>
        </row>
        <row r="73">
          <cell r="B73" t="str">
            <v>INTBOX-SOFT</v>
          </cell>
          <cell r="C73" t="str">
            <v>Intermediate Meter Box (16" x 22") Replacement/Reset - Soft Dig</v>
          </cell>
          <cell r="E73" t="str">
            <v>DFW, or equivalent</v>
          </cell>
          <cell r="Q73">
            <v>0</v>
          </cell>
          <cell r="AB73">
            <v>0.75</v>
          </cell>
          <cell r="AO73">
            <v>138.20936816170268</v>
          </cell>
        </row>
        <row r="74">
          <cell r="B74" t="str">
            <v>JUMBOBOX-SOFT</v>
          </cell>
          <cell r="C74" t="str">
            <v>Jumbo Meter Box (24" x 36") Replacement/Reset - Soft Dig</v>
          </cell>
          <cell r="E74" t="str">
            <v>DFW, or equivalent</v>
          </cell>
          <cell r="Q74">
            <v>0</v>
          </cell>
          <cell r="AB74">
            <v>1.5</v>
          </cell>
          <cell r="AO74">
            <v>276.41873632340537</v>
          </cell>
        </row>
        <row r="75">
          <cell r="B75" t="str">
            <v>SMBOX-HARD</v>
          </cell>
          <cell r="C75" t="str">
            <v>Small Meter Box (11" x 17") Replacement/Reset - General Hardscape</v>
          </cell>
          <cell r="E75" t="str">
            <v>DFW, or equivalent</v>
          </cell>
          <cell r="Q75">
            <v>0</v>
          </cell>
          <cell r="AB75">
            <v>1.5</v>
          </cell>
          <cell r="AO75">
            <v>431.51377564995698</v>
          </cell>
        </row>
        <row r="76">
          <cell r="B76" t="str">
            <v>INTBOX-HARD</v>
          </cell>
          <cell r="C76" t="str">
            <v>Intermediate Meter Box (16" x 22") Replacement/Reset - General Hardscape</v>
          </cell>
          <cell r="E76" t="str">
            <v>DFW, or equivalent</v>
          </cell>
          <cell r="Q76">
            <v>0</v>
          </cell>
          <cell r="AB76">
            <v>1.75</v>
          </cell>
          <cell r="AO76">
            <v>555.13108470046689</v>
          </cell>
        </row>
        <row r="77">
          <cell r="B77" t="str">
            <v>JUMBOBOX-HARD</v>
          </cell>
          <cell r="C77" t="str">
            <v>Jumbo Meter Box (24" x 36") Replacement/Reset - General Hardscape</v>
          </cell>
          <cell r="E77" t="str">
            <v>DFW, or equivalent</v>
          </cell>
          <cell r="Q77">
            <v>0</v>
          </cell>
          <cell r="AB77">
            <v>3.5</v>
          </cell>
          <cell r="AO77">
            <v>1110.2621694009338</v>
          </cell>
        </row>
        <row r="78">
          <cell r="B78" t="str">
            <v>** misc BOX/LID code **</v>
          </cell>
          <cell r="E78" t="str">
            <v>DFW, or equivalent</v>
          </cell>
          <cell r="Q78">
            <v>0</v>
          </cell>
          <cell r="AB78">
            <v>0</v>
          </cell>
          <cell r="AO78">
            <v>0</v>
          </cell>
        </row>
        <row r="79">
          <cell r="B79" t="str">
            <v>** misc BOX/LID code **</v>
          </cell>
          <cell r="E79" t="str">
            <v>DFW, or equivalent</v>
          </cell>
          <cell r="Q79">
            <v>0</v>
          </cell>
          <cell r="AB79">
            <v>0</v>
          </cell>
          <cell r="AO79">
            <v>0</v>
          </cell>
        </row>
        <row r="80">
          <cell r="B80" t="str">
            <v>** misc BOX/LID code **</v>
          </cell>
          <cell r="E80" t="str">
            <v>DFW, or equivalent</v>
          </cell>
          <cell r="Q80">
            <v>0</v>
          </cell>
          <cell r="AB80">
            <v>0</v>
          </cell>
          <cell r="AO80">
            <v>0</v>
          </cell>
        </row>
        <row r="81">
          <cell r="B81" t="str">
            <v>** misc BOX/LID code **</v>
          </cell>
          <cell r="E81" t="str">
            <v>DFW, or equivalent</v>
          </cell>
          <cell r="Q81">
            <v>0</v>
          </cell>
          <cell r="AB81">
            <v>0</v>
          </cell>
          <cell r="AO81">
            <v>0</v>
          </cell>
        </row>
        <row r="82">
          <cell r="B82" t="str">
            <v>** misc BOX/LID code **</v>
          </cell>
          <cell r="E82" t="str">
            <v>DFW, or equivalent</v>
          </cell>
          <cell r="Q82">
            <v>0</v>
          </cell>
          <cell r="AB82">
            <v>0</v>
          </cell>
          <cell r="AO82">
            <v>0</v>
          </cell>
        </row>
        <row r="83">
          <cell r="B83" t="str">
            <v>** misc BOX/LID code **</v>
          </cell>
          <cell r="E83" t="str">
            <v>DFW, or equivalent</v>
          </cell>
          <cell r="Q83">
            <v>0</v>
          </cell>
          <cell r="AB83">
            <v>0</v>
          </cell>
          <cell r="AO83">
            <v>0</v>
          </cell>
        </row>
        <row r="84">
          <cell r="B84" t="str">
            <v>** misc BOX/LID code **</v>
          </cell>
          <cell r="Q84">
            <v>0</v>
          </cell>
          <cell r="AB84">
            <v>0</v>
          </cell>
          <cell r="AO84">
            <v>0</v>
          </cell>
        </row>
        <row r="85">
          <cell r="B85" t="str">
            <v>** misc BOX/LID code **</v>
          </cell>
          <cell r="Q85">
            <v>0</v>
          </cell>
          <cell r="AB85">
            <v>0</v>
          </cell>
          <cell r="AO85">
            <v>0</v>
          </cell>
        </row>
        <row r="86">
          <cell r="B86" t="str">
            <v>** misc BOX/LID code **</v>
          </cell>
          <cell r="Q86">
            <v>0</v>
          </cell>
          <cell r="AB86">
            <v>0</v>
          </cell>
          <cell r="AO86">
            <v>0</v>
          </cell>
        </row>
        <row r="87">
          <cell r="B87" t="str">
            <v>** misc BOX/LID code **</v>
          </cell>
          <cell r="Q87">
            <v>0</v>
          </cell>
          <cell r="AB87">
            <v>0</v>
          </cell>
          <cell r="AO87">
            <v>0</v>
          </cell>
        </row>
        <row r="88">
          <cell r="B88" t="str">
            <v>** misc BOX/LID code **</v>
          </cell>
          <cell r="Q88">
            <v>0</v>
          </cell>
          <cell r="AB88">
            <v>0</v>
          </cell>
          <cell r="AO88">
            <v>0</v>
          </cell>
        </row>
        <row r="89">
          <cell r="B89" t="str">
            <v>** misc BOX/LID code **</v>
          </cell>
          <cell r="Q89">
            <v>0</v>
          </cell>
          <cell r="AB89">
            <v>0</v>
          </cell>
          <cell r="AO89">
            <v>0</v>
          </cell>
        </row>
        <row r="90">
          <cell r="B90" t="str">
            <v>** misc BOX/LID code **</v>
          </cell>
          <cell r="Q90">
            <v>0</v>
          </cell>
          <cell r="AB90">
            <v>0</v>
          </cell>
          <cell r="AO90">
            <v>0</v>
          </cell>
        </row>
        <row r="91">
          <cell r="B91" t="str">
            <v>** misc BOX/LID code **</v>
          </cell>
          <cell r="Q91">
            <v>0</v>
          </cell>
          <cell r="AB91">
            <v>0</v>
          </cell>
          <cell r="AO91">
            <v>0</v>
          </cell>
        </row>
        <row r="92">
          <cell r="B92" t="str">
            <v>.625STOP</v>
          </cell>
          <cell r="C92" t="str">
            <v>5/8" Curb Stop Replacement</v>
          </cell>
          <cell r="Q92">
            <v>0</v>
          </cell>
          <cell r="AB92">
            <v>0.5</v>
          </cell>
          <cell r="AO92">
            <v>93.49666036857576</v>
          </cell>
        </row>
        <row r="93">
          <cell r="B93" t="str">
            <v>.625X.75STOP</v>
          </cell>
          <cell r="C93" t="str">
            <v>5/8" x 3/4" Curb Stop Replacement</v>
          </cell>
          <cell r="Q93">
            <v>0</v>
          </cell>
          <cell r="AB93">
            <v>0.5</v>
          </cell>
          <cell r="AO93">
            <v>93.49666036857576</v>
          </cell>
        </row>
        <row r="94">
          <cell r="B94" t="str">
            <v>.75STOP</v>
          </cell>
          <cell r="C94" t="str">
            <v>3/4" Curb Stop Replacement</v>
          </cell>
          <cell r="Q94">
            <v>0</v>
          </cell>
          <cell r="AB94">
            <v>0.5</v>
          </cell>
          <cell r="AO94">
            <v>93.49666036857576</v>
          </cell>
        </row>
        <row r="95">
          <cell r="B95" t="str">
            <v>1STOP</v>
          </cell>
          <cell r="C95" t="str">
            <v>1" Curb Stop Replacement</v>
          </cell>
          <cell r="Q95">
            <v>0</v>
          </cell>
          <cell r="AB95">
            <v>0.5</v>
          </cell>
          <cell r="AO95">
            <v>93.49666036857576</v>
          </cell>
        </row>
        <row r="96">
          <cell r="B96" t="str">
            <v>1.5STOP</v>
          </cell>
          <cell r="C96" t="str">
            <v>1-1/2" Curb Stop Replacement</v>
          </cell>
          <cell r="Q96">
            <v>0</v>
          </cell>
          <cell r="AB96">
            <v>1</v>
          </cell>
          <cell r="AO96">
            <v>300.60043704385055</v>
          </cell>
        </row>
        <row r="97">
          <cell r="B97" t="str">
            <v>2STOP</v>
          </cell>
          <cell r="C97" t="str">
            <v>2" Curb Stop Replacement</v>
          </cell>
          <cell r="Q97">
            <v>0</v>
          </cell>
          <cell r="AB97">
            <v>1</v>
          </cell>
          <cell r="AO97">
            <v>300.60043704385055</v>
          </cell>
        </row>
        <row r="98">
          <cell r="B98" t="str">
            <v>3VALVE</v>
          </cell>
          <cell r="C98" t="str">
            <v>3" Valve Replacement (Iso, Check, etc)</v>
          </cell>
          <cell r="Q98">
            <v>0</v>
          </cell>
          <cell r="AB98">
            <v>1.5</v>
          </cell>
          <cell r="AO98">
            <v>547.83505514487069</v>
          </cell>
        </row>
        <row r="99">
          <cell r="B99" t="str">
            <v>4VALVE</v>
          </cell>
          <cell r="C99" t="str">
            <v>4" Valve Replacement (Iso, Check, etc)</v>
          </cell>
          <cell r="Q99">
            <v>0</v>
          </cell>
          <cell r="AB99">
            <v>2</v>
          </cell>
          <cell r="AO99">
            <v>845.47556102702003</v>
          </cell>
        </row>
        <row r="100">
          <cell r="B100" t="str">
            <v>6VALVE</v>
          </cell>
          <cell r="C100" t="str">
            <v>6" Valve Replacement (Iso, Check, etc)</v>
          </cell>
          <cell r="Q100">
            <v>0</v>
          </cell>
          <cell r="AB100">
            <v>2.5</v>
          </cell>
          <cell r="AO100">
            <v>1430.04188966329</v>
          </cell>
        </row>
        <row r="101">
          <cell r="B101" t="str">
            <v>8VALVE</v>
          </cell>
          <cell r="C101" t="str">
            <v>8" Valve Replacement (Iso, Check, etc)</v>
          </cell>
          <cell r="Q101">
            <v>0</v>
          </cell>
          <cell r="AB101">
            <v>3</v>
          </cell>
          <cell r="AO101">
            <v>1638.5027479326723</v>
          </cell>
        </row>
        <row r="102">
          <cell r="B102" t="str">
            <v>10VALVE</v>
          </cell>
          <cell r="C102" t="str">
            <v>10" Valve Replacement (Iso, Check, etc)</v>
          </cell>
          <cell r="Q102">
            <v>0</v>
          </cell>
          <cell r="AB102">
            <v>3</v>
          </cell>
          <cell r="AO102">
            <v>1716.0502675959478</v>
          </cell>
        </row>
        <row r="103">
          <cell r="B103" t="str">
            <v>12VALVE</v>
          </cell>
          <cell r="C103" t="str">
            <v>12" Valve Replacement (Iso, Check, etc)</v>
          </cell>
          <cell r="Q103">
            <v>0</v>
          </cell>
          <cell r="AB103">
            <v>3</v>
          </cell>
          <cell r="AO103">
            <v>1793.5977872592239</v>
          </cell>
        </row>
        <row r="104">
          <cell r="B104" t="str">
            <v>.625STOP-NEW</v>
          </cell>
          <cell r="C104" t="str">
            <v>Install new 5/8" Curb Stop</v>
          </cell>
          <cell r="Q104">
            <v>0</v>
          </cell>
          <cell r="AB104">
            <v>1</v>
          </cell>
          <cell r="AO104">
            <v>185.63623914304421</v>
          </cell>
        </row>
        <row r="105">
          <cell r="B105" t="str">
            <v>.625X.75STOP-NEW</v>
          </cell>
          <cell r="C105" t="str">
            <v>Install new 5/8" x 3/4" Curb Stop</v>
          </cell>
          <cell r="Q105">
            <v>0</v>
          </cell>
          <cell r="AB105">
            <v>1</v>
          </cell>
          <cell r="AO105">
            <v>185.63623914304421</v>
          </cell>
        </row>
        <row r="106">
          <cell r="B106" t="str">
            <v>.75STOP-NEW</v>
          </cell>
          <cell r="C106" t="str">
            <v>Install new 3/4" Curb Stop</v>
          </cell>
          <cell r="Q106">
            <v>0</v>
          </cell>
          <cell r="AB106">
            <v>1</v>
          </cell>
          <cell r="AO106">
            <v>185.63623914304421</v>
          </cell>
        </row>
        <row r="107">
          <cell r="B107" t="str">
            <v>1STOP-NEW</v>
          </cell>
          <cell r="C107" t="str">
            <v>Install new 1" Curb Stop</v>
          </cell>
          <cell r="Q107">
            <v>0</v>
          </cell>
          <cell r="AB107">
            <v>1</v>
          </cell>
          <cell r="AO107">
            <v>185.63623914304421</v>
          </cell>
        </row>
        <row r="108">
          <cell r="B108" t="str">
            <v>1.5STOP-NEW</v>
          </cell>
          <cell r="C108" t="str">
            <v>Install new 1-1/2" Curb Stop</v>
          </cell>
          <cell r="Q108">
            <v>0</v>
          </cell>
          <cell r="AB108">
            <v>2</v>
          </cell>
          <cell r="AO108">
            <v>484.8795945927875</v>
          </cell>
        </row>
        <row r="109">
          <cell r="B109" t="str">
            <v>2STOP-NEW</v>
          </cell>
          <cell r="C109" t="str">
            <v>Install new 2" Curb Stop</v>
          </cell>
          <cell r="Q109">
            <v>0</v>
          </cell>
          <cell r="AB109">
            <v>2</v>
          </cell>
          <cell r="AO109">
            <v>484.8795945927875</v>
          </cell>
        </row>
        <row r="110">
          <cell r="B110" t="str">
            <v>3VALVE-NEW</v>
          </cell>
          <cell r="C110" t="str">
            <v>Install new 3" Valve (Iso, Check, etc)</v>
          </cell>
          <cell r="Q110">
            <v>0</v>
          </cell>
          <cell r="AB110">
            <v>3</v>
          </cell>
          <cell r="AO110">
            <v>824.25379146827595</v>
          </cell>
        </row>
        <row r="111">
          <cell r="B111" t="str">
            <v>4VALVE-NEW</v>
          </cell>
          <cell r="C111" t="str">
            <v>Install new 4" Valve (Iso, Check, etc)</v>
          </cell>
          <cell r="Q111">
            <v>0</v>
          </cell>
          <cell r="AB111">
            <v>4</v>
          </cell>
          <cell r="AO111">
            <v>1214.0338761248936</v>
          </cell>
        </row>
        <row r="112">
          <cell r="B112" t="str">
            <v>6VALVE-NEW</v>
          </cell>
          <cell r="C112" t="str">
            <v>Install new 6" Valve (Iso, Check, etc)</v>
          </cell>
          <cell r="Q112">
            <v>0</v>
          </cell>
          <cell r="AB112">
            <v>5</v>
          </cell>
          <cell r="AO112">
            <v>1890.7397835356319</v>
          </cell>
        </row>
        <row r="113">
          <cell r="B113" t="str">
            <v>8VALVE-NEW</v>
          </cell>
          <cell r="C113" t="str">
            <v>Install new 8" Valve (Iso, Check, etc)</v>
          </cell>
          <cell r="Q113">
            <v>0</v>
          </cell>
          <cell r="AB113">
            <v>6</v>
          </cell>
          <cell r="AO113">
            <v>2191.3402205794828</v>
          </cell>
        </row>
        <row r="114">
          <cell r="B114" t="str">
            <v>10VALVE-NEW</v>
          </cell>
          <cell r="C114" t="str">
            <v>Install new 10" Valve (Iso, Check, etc)</v>
          </cell>
          <cell r="Q114">
            <v>0</v>
          </cell>
          <cell r="AB114">
            <v>6</v>
          </cell>
          <cell r="AO114">
            <v>2268.8877402427588</v>
          </cell>
        </row>
        <row r="115">
          <cell r="B115" t="str">
            <v>12VALVE-NEW</v>
          </cell>
          <cell r="C115" t="str">
            <v>Install new 12" Valve (Iso, Check, etc)</v>
          </cell>
          <cell r="Q115">
            <v>0</v>
          </cell>
          <cell r="AB115">
            <v>6</v>
          </cell>
          <cell r="AO115">
            <v>2346.4352599060348</v>
          </cell>
        </row>
        <row r="116">
          <cell r="B116" t="str">
            <v>** misc VALVE code **</v>
          </cell>
          <cell r="Q116">
            <v>0</v>
          </cell>
          <cell r="AB116">
            <v>0</v>
          </cell>
          <cell r="AO116">
            <v>0</v>
          </cell>
        </row>
        <row r="117">
          <cell r="B117" t="str">
            <v>** misc VALVE code **</v>
          </cell>
          <cell r="Q117">
            <v>0</v>
          </cell>
          <cell r="AB117">
            <v>0</v>
          </cell>
          <cell r="AO117">
            <v>0</v>
          </cell>
        </row>
        <row r="118">
          <cell r="B118" t="str">
            <v>** misc VALVE code **</v>
          </cell>
          <cell r="Q118">
            <v>0</v>
          </cell>
          <cell r="AB118">
            <v>0</v>
          </cell>
          <cell r="AO118">
            <v>0</v>
          </cell>
        </row>
        <row r="119">
          <cell r="B119" t="str">
            <v>** misc VALVE code **</v>
          </cell>
          <cell r="Q119">
            <v>0</v>
          </cell>
          <cell r="AB119">
            <v>0</v>
          </cell>
          <cell r="AO119">
            <v>0</v>
          </cell>
        </row>
        <row r="120">
          <cell r="B120" t="str">
            <v>.75DCV</v>
          </cell>
          <cell r="C120" t="str">
            <v>Dual Check Valve Replacement for 3/4" Meter</v>
          </cell>
          <cell r="E120" t="str">
            <v>Watts LF7RU22F</v>
          </cell>
          <cell r="Q120">
            <v>0</v>
          </cell>
          <cell r="AB120">
            <v>0.5</v>
          </cell>
          <cell r="AO120">
            <v>93.49666036857576</v>
          </cell>
        </row>
        <row r="121">
          <cell r="B121" t="str">
            <v>1DCV</v>
          </cell>
          <cell r="C121" t="str">
            <v>Dual Check Valve Replacement for 1" Meter</v>
          </cell>
          <cell r="E121" t="str">
            <v>Watts LF7RU22G</v>
          </cell>
          <cell r="Q121">
            <v>0</v>
          </cell>
          <cell r="AB121">
            <v>0.5</v>
          </cell>
          <cell r="AO121">
            <v>93.49666036857576</v>
          </cell>
        </row>
        <row r="122">
          <cell r="B122" t="str">
            <v>1.5DCV</v>
          </cell>
          <cell r="C122" t="str">
            <v>Dual Check Valve Replacement for 1-1/2" Meter</v>
          </cell>
          <cell r="E122" t="str">
            <v>Watts LF07SJ</v>
          </cell>
          <cell r="Q122">
            <v>0</v>
          </cell>
          <cell r="AB122">
            <v>0.75</v>
          </cell>
          <cell r="AO122">
            <v>167.28968803543108</v>
          </cell>
        </row>
        <row r="123">
          <cell r="B123" t="str">
            <v>2DCV</v>
          </cell>
          <cell r="C123" t="str">
            <v>Dual Check Valve Replacement for 2" Meter</v>
          </cell>
          <cell r="E123" t="str">
            <v>Watts LF07SK</v>
          </cell>
          <cell r="Q123">
            <v>0</v>
          </cell>
          <cell r="AB123">
            <v>0.75</v>
          </cell>
          <cell r="AO123">
            <v>167.28968803543108</v>
          </cell>
        </row>
        <row r="124">
          <cell r="B124" t="str">
            <v>.75DCV-NEW</v>
          </cell>
          <cell r="C124" t="str">
            <v>Install New Dual Check Valve for 3/4" Meter</v>
          </cell>
          <cell r="E124" t="str">
            <v>Watts LF7RU22F</v>
          </cell>
          <cell r="Q124">
            <v>0</v>
          </cell>
          <cell r="AB124">
            <v>1</v>
          </cell>
          <cell r="AO124">
            <v>185.63623914304421</v>
          </cell>
        </row>
        <row r="125">
          <cell r="B125" t="str">
            <v>1DCV-NEW</v>
          </cell>
          <cell r="C125" t="str">
            <v>Install New Dual Check Valve for 1" Meter</v>
          </cell>
          <cell r="E125" t="str">
            <v>Watts LF7RU22G</v>
          </cell>
          <cell r="Q125">
            <v>0</v>
          </cell>
          <cell r="AB125">
            <v>1</v>
          </cell>
          <cell r="AO125">
            <v>185.63623914304421</v>
          </cell>
        </row>
        <row r="126">
          <cell r="B126" t="str">
            <v>1.5DCV-NEW</v>
          </cell>
          <cell r="C126" t="str">
            <v>Install New Dual Check Valve for 1-1/2" Meter</v>
          </cell>
          <cell r="E126" t="str">
            <v>Watts LF07SJ</v>
          </cell>
          <cell r="Q126">
            <v>0</v>
          </cell>
          <cell r="AB126">
            <v>1.5</v>
          </cell>
          <cell r="AO126">
            <v>305.49905619713377</v>
          </cell>
        </row>
        <row r="127">
          <cell r="B127" t="str">
            <v>2DCV-NEW</v>
          </cell>
          <cell r="C127" t="str">
            <v>Install New Dual Check Valve for 2" Meter</v>
          </cell>
          <cell r="E127" t="str">
            <v>Watts LF07SK</v>
          </cell>
          <cell r="Q127">
            <v>0</v>
          </cell>
          <cell r="AB127">
            <v>1.5</v>
          </cell>
          <cell r="AO127">
            <v>305.49905619713377</v>
          </cell>
        </row>
        <row r="128">
          <cell r="B128" t="str">
            <v>RETROSETTER-SM</v>
          </cell>
          <cell r="C128" t="str">
            <v>Retrosetter Installation / Replacement (5/8" - 1")</v>
          </cell>
          <cell r="Q128">
            <v>0</v>
          </cell>
          <cell r="AB128">
            <v>0.16666666666666666</v>
          </cell>
          <cell r="AO128">
            <v>32.070274518930134</v>
          </cell>
        </row>
        <row r="129">
          <cell r="B129" t="str">
            <v>RETROSETTER-INT</v>
          </cell>
          <cell r="C129" t="str">
            <v>Retrosetter Installation / Replacement (1-1/2" - 2")</v>
          </cell>
          <cell r="Q129">
            <v>0</v>
          </cell>
          <cell r="AB129">
            <v>0.25</v>
          </cell>
          <cell r="AO129">
            <v>47.426870981341537</v>
          </cell>
        </row>
        <row r="130">
          <cell r="B130" t="str">
            <v>MC-SM</v>
          </cell>
          <cell r="C130" t="str">
            <v>Replace Small Meter Coupling</v>
          </cell>
          <cell r="Q130">
            <v>0</v>
          </cell>
          <cell r="AB130">
            <v>0.33333333333333331</v>
          </cell>
          <cell r="AO130">
            <v>61.426385849645612</v>
          </cell>
        </row>
        <row r="131">
          <cell r="B131" t="str">
            <v>1.5MCC</v>
          </cell>
          <cell r="C131" t="str">
            <v>1-1/2" Meter Coupler Conversion (Threaded to Flanged)</v>
          </cell>
          <cell r="Q131">
            <v>0</v>
          </cell>
          <cell r="AB131">
            <v>1</v>
          </cell>
          <cell r="AO131">
            <v>184.27915754893689</v>
          </cell>
        </row>
        <row r="132">
          <cell r="B132" t="str">
            <v>2MCC</v>
          </cell>
          <cell r="C132" t="str">
            <v>2" Meter Coupler Conversion (Threaded to Flanged)</v>
          </cell>
          <cell r="Q132">
            <v>0</v>
          </cell>
          <cell r="AB132">
            <v>1</v>
          </cell>
          <cell r="AO132">
            <v>184.27915754893689</v>
          </cell>
        </row>
        <row r="133">
          <cell r="B133" t="str">
            <v>1.5SPOOL</v>
          </cell>
          <cell r="C133" t="str">
            <v>Install 1-1/2" Spool Piece with Meter Install (Up to 2' Length)</v>
          </cell>
          <cell r="Q133">
            <v>0</v>
          </cell>
          <cell r="AB133">
            <v>1</v>
          </cell>
          <cell r="AO133">
            <v>804.65931485514352</v>
          </cell>
        </row>
        <row r="134">
          <cell r="B134" t="str">
            <v>2SPOOL</v>
          </cell>
          <cell r="C134" t="str">
            <v>Install 2" Spool Piece with Meter Install (Up to 2' Length)</v>
          </cell>
          <cell r="Q134">
            <v>0</v>
          </cell>
          <cell r="AB134">
            <v>1</v>
          </cell>
          <cell r="AO134">
            <v>959.75435418169502</v>
          </cell>
        </row>
        <row r="135">
          <cell r="B135" t="str">
            <v>3SPOOL</v>
          </cell>
          <cell r="C135" t="str">
            <v>Install 3" Spool Piece with Meter Install (Up to 2' Length)</v>
          </cell>
          <cell r="Q135">
            <v>0</v>
          </cell>
          <cell r="AB135">
            <v>2</v>
          </cell>
          <cell r="AO135">
            <v>1213.8262794275802</v>
          </cell>
        </row>
        <row r="136">
          <cell r="B136" t="str">
            <v>4SPOOL</v>
          </cell>
          <cell r="C136" t="str">
            <v>Install 4" Spool Piece with Meter Install (Up to 2' Length)</v>
          </cell>
          <cell r="Q136">
            <v>0</v>
          </cell>
          <cell r="AB136">
            <v>2</v>
          </cell>
          <cell r="AO136">
            <v>1458.100966366899</v>
          </cell>
        </row>
        <row r="137">
          <cell r="B137" t="str">
            <v>6SPOOL</v>
          </cell>
          <cell r="C137" t="str">
            <v>Install 6" Spool Piece with Meter Install (Up to 2' Length)</v>
          </cell>
          <cell r="Q137">
            <v>0</v>
          </cell>
          <cell r="AB137">
            <v>2</v>
          </cell>
          <cell r="AO137">
            <v>1531.771110047011</v>
          </cell>
        </row>
        <row r="138">
          <cell r="B138" t="str">
            <v>8SPOOL</v>
          </cell>
          <cell r="C138" t="str">
            <v>Install 8" Spool Piece with Meter Install (Up to 2' Length)</v>
          </cell>
          <cell r="Q138">
            <v>0</v>
          </cell>
          <cell r="AB138">
            <v>6</v>
          </cell>
          <cell r="AO138">
            <v>2610.0968267611725</v>
          </cell>
        </row>
        <row r="139">
          <cell r="B139" t="str">
            <v>10SPOOL</v>
          </cell>
          <cell r="C139" t="str">
            <v>Install 10" Spool Piece with Meter Install (Up to 2' Length)</v>
          </cell>
          <cell r="Q139">
            <v>0</v>
          </cell>
          <cell r="AB139">
            <v>6</v>
          </cell>
          <cell r="AO139">
            <v>3664.7430941817238</v>
          </cell>
        </row>
        <row r="140">
          <cell r="B140" t="str">
            <v>12SPOOL</v>
          </cell>
          <cell r="C140" t="str">
            <v>Install 12" Spool Piece with Meter Install (Up to 2' Length)</v>
          </cell>
          <cell r="Q140">
            <v>0</v>
          </cell>
          <cell r="AB140">
            <v>6</v>
          </cell>
          <cell r="AO140">
            <v>4122.2734601950506</v>
          </cell>
        </row>
        <row r="141">
          <cell r="B141" t="str">
            <v>3MEGALUG</v>
          </cell>
          <cell r="C141" t="str">
            <v xml:space="preserve">Install 3" Megalug </v>
          </cell>
          <cell r="Q141">
            <v>0</v>
          </cell>
          <cell r="AB141">
            <v>2</v>
          </cell>
          <cell r="AO141">
            <v>897.04466160309846</v>
          </cell>
        </row>
        <row r="142">
          <cell r="B142" t="str">
            <v>4MEGALUG</v>
          </cell>
          <cell r="C142" t="str">
            <v xml:space="preserve">Install 4" Megalug </v>
          </cell>
          <cell r="Q142">
            <v>0</v>
          </cell>
          <cell r="AB142">
            <v>2</v>
          </cell>
          <cell r="AO142">
            <v>919.92117990376471</v>
          </cell>
        </row>
        <row r="143">
          <cell r="B143" t="str">
            <v>6MEGALUG</v>
          </cell>
          <cell r="C143" t="str">
            <v xml:space="preserve">Install 6" Megalug </v>
          </cell>
          <cell r="Q143">
            <v>0</v>
          </cell>
          <cell r="AB143">
            <v>4</v>
          </cell>
          <cell r="AO143">
            <v>1546.5576404410203</v>
          </cell>
        </row>
        <row r="144">
          <cell r="B144" t="str">
            <v>8MEGALUG</v>
          </cell>
          <cell r="C144" t="str">
            <v xml:space="preserve">Install 8" Megalug </v>
          </cell>
          <cell r="Q144">
            <v>0</v>
          </cell>
          <cell r="AB144">
            <v>4</v>
          </cell>
          <cell r="AO144">
            <v>1849.2256096867859</v>
          </cell>
        </row>
        <row r="145">
          <cell r="B145" t="str">
            <v>10MEGALUG</v>
          </cell>
          <cell r="C145" t="str">
            <v xml:space="preserve">Install 10" Megalug </v>
          </cell>
          <cell r="Q145">
            <v>0</v>
          </cell>
          <cell r="AB145">
            <v>6</v>
          </cell>
          <cell r="AO145">
            <v>2813.3101020387867</v>
          </cell>
        </row>
        <row r="146">
          <cell r="B146" t="str">
            <v>12MEGALUG</v>
          </cell>
          <cell r="C146" t="str">
            <v xml:space="preserve">Install 12" Megalug </v>
          </cell>
          <cell r="Q146">
            <v>0</v>
          </cell>
          <cell r="AB146">
            <v>6</v>
          </cell>
          <cell r="AO146">
            <v>3417.4828277353686</v>
          </cell>
        </row>
        <row r="147">
          <cell r="B147" t="str">
            <v>REPLUMB</v>
          </cell>
          <cell r="C147" t="str">
            <v>Replumb services based on Time &amp; Material Rates</v>
          </cell>
          <cell r="Q147">
            <v>0</v>
          </cell>
          <cell r="AB147">
            <v>0</v>
          </cell>
          <cell r="AO147">
            <v>0</v>
          </cell>
        </row>
        <row r="148">
          <cell r="B148" t="str">
            <v>** misc INFRASTRUCTURE code **</v>
          </cell>
          <cell r="Q148">
            <v>0</v>
          </cell>
          <cell r="AB148">
            <v>0</v>
          </cell>
          <cell r="AO148">
            <v>0</v>
          </cell>
        </row>
        <row r="149">
          <cell r="B149" t="str">
            <v>** misc INFRASTRUCTURE code **</v>
          </cell>
          <cell r="Q149">
            <v>0</v>
          </cell>
          <cell r="AB149">
            <v>0</v>
          </cell>
          <cell r="AO149">
            <v>0</v>
          </cell>
        </row>
        <row r="150">
          <cell r="B150" t="str">
            <v>** misc INFRASTRUCTURE code **</v>
          </cell>
          <cell r="Q150">
            <v>0</v>
          </cell>
          <cell r="AB150">
            <v>0</v>
          </cell>
          <cell r="AO150">
            <v>0</v>
          </cell>
        </row>
        <row r="151">
          <cell r="B151" t="str">
            <v>** misc INFRASTRUCTURE code **</v>
          </cell>
          <cell r="Q151">
            <v>0</v>
          </cell>
          <cell r="AB151">
            <v>0</v>
          </cell>
          <cell r="AO151">
            <v>0</v>
          </cell>
        </row>
        <row r="152">
          <cell r="B152" t="str">
            <v>RDV-INT</v>
          </cell>
          <cell r="C152" t="str">
            <v>Remote Diconnect Valve - Integral to meter</v>
          </cell>
          <cell r="Q152">
            <v>0</v>
          </cell>
          <cell r="AB152">
            <v>0</v>
          </cell>
          <cell r="AO152">
            <v>0</v>
          </cell>
        </row>
        <row r="153">
          <cell r="B153" t="str">
            <v>RDV-EXT</v>
          </cell>
          <cell r="C153" t="str">
            <v>Remote Diconnect Valve - External to meter (required field installation)</v>
          </cell>
          <cell r="Q153">
            <v>0</v>
          </cell>
          <cell r="AB153">
            <v>0.16666666666666666</v>
          </cell>
          <cell r="AO153">
            <v>30.713192924822806</v>
          </cell>
        </row>
        <row r="154">
          <cell r="B154" t="str">
            <v>ALD-SENSOR</v>
          </cell>
          <cell r="C154" t="str">
            <v>Install Acoustic Leak Detector Sensor</v>
          </cell>
          <cell r="Q154">
            <v>0</v>
          </cell>
          <cell r="AB154">
            <v>2</v>
          </cell>
          <cell r="AO154">
            <v>368.55831509787379</v>
          </cell>
        </row>
        <row r="155">
          <cell r="B155" t="str">
            <v>WIRERUN-INT</v>
          </cell>
          <cell r="C155" t="str">
            <v>Run wire for endpoint/external antenna from meter to interior floor joist (up to 6')</v>
          </cell>
          <cell r="Q155">
            <v>0</v>
          </cell>
          <cell r="AB155">
            <v>8.3333333333333329E-2</v>
          </cell>
          <cell r="AO155">
            <v>23.499086027055363</v>
          </cell>
        </row>
        <row r="156">
          <cell r="B156" t="str">
            <v>WIRERUN-INT-LL</v>
          </cell>
          <cell r="C156" t="str">
            <v>Run wire for endpoint/external antenna from meter to interior floor joist (up to 25')</v>
          </cell>
          <cell r="Q156">
            <v>0</v>
          </cell>
          <cell r="AB156">
            <v>0.25</v>
          </cell>
          <cell r="AO156">
            <v>73.599158867697128</v>
          </cell>
        </row>
        <row r="157">
          <cell r="B157" t="str">
            <v>WIRERUN-EXT</v>
          </cell>
          <cell r="C157" t="str">
            <v>Run wire for endpoint/external antenna from meter to exterior mount  (up to 15')</v>
          </cell>
          <cell r="Q157">
            <v>0</v>
          </cell>
          <cell r="AB157">
            <v>0.33333333333333331</v>
          </cell>
          <cell r="AO157">
            <v>94.384081706537842</v>
          </cell>
        </row>
        <row r="158">
          <cell r="B158" t="str">
            <v>WIRERUN-EXT-LL</v>
          </cell>
          <cell r="C158" t="str">
            <v>Run wire for endpoint/external antenna from meter to interior floor joist (up to 30')</v>
          </cell>
          <cell r="Q158">
            <v>0</v>
          </cell>
          <cell r="AB158">
            <v>0.5</v>
          </cell>
          <cell r="AO158">
            <v>136.72940258085202</v>
          </cell>
        </row>
        <row r="159">
          <cell r="B159" t="str">
            <v>COREDRILL</v>
          </cell>
          <cell r="C159" t="str">
            <v>Provide Coredrill for Exterior Mounted Endpoint/Antenna</v>
          </cell>
          <cell r="Q159">
            <v>0</v>
          </cell>
          <cell r="AB159">
            <v>0.5</v>
          </cell>
          <cell r="AO159">
            <v>125.09727463136065</v>
          </cell>
        </row>
        <row r="160">
          <cell r="B160" t="str">
            <v>POLEMOUNT</v>
          </cell>
          <cell r="C160" t="str">
            <v>Install vertical pole that extends above fence height for Endpoint mounting</v>
          </cell>
          <cell r="Q160">
            <v>0</v>
          </cell>
          <cell r="AB160">
            <v>2</v>
          </cell>
          <cell r="AO160">
            <v>771.45645350842324</v>
          </cell>
        </row>
        <row r="161">
          <cell r="B161" t="str">
            <v>EXCESSIVE-DIG</v>
          </cell>
          <cell r="C161" t="str">
            <v>Excessive Dig Charge when Soil/Debris is At or Above Meter Glass</v>
          </cell>
          <cell r="Q161">
            <v>0</v>
          </cell>
          <cell r="AB161">
            <v>0.25</v>
          </cell>
          <cell r="AO161">
            <v>46.069789387234223</v>
          </cell>
        </row>
        <row r="162">
          <cell r="B162" t="str">
            <v>OUTSIDE-DIG</v>
          </cell>
          <cell r="C162" t="str">
            <v>Outside Meter Box Dig Charge (per Side)</v>
          </cell>
          <cell r="Q162">
            <v>0</v>
          </cell>
          <cell r="AB162">
            <v>0.33333333333333331</v>
          </cell>
          <cell r="AO162">
            <v>61.426385849645612</v>
          </cell>
        </row>
        <row r="163">
          <cell r="B163" t="str">
            <v>TRIPFEE-APPT</v>
          </cell>
          <cell r="C163" t="str">
            <v>Trip Fee Charge (Missed Appointment )</v>
          </cell>
          <cell r="Q163">
            <v>0</v>
          </cell>
          <cell r="AB163">
            <v>0.75</v>
          </cell>
          <cell r="AO163">
            <v>138.20936816170268</v>
          </cell>
        </row>
        <row r="164">
          <cell r="B164" t="str">
            <v>TRIPFEE-RTU</v>
          </cell>
          <cell r="C164" t="str">
            <v>Trip Fee Charge (After RTU or CCUIR)</v>
          </cell>
          <cell r="Q164">
            <v>0</v>
          </cell>
          <cell r="AB164">
            <v>0.25</v>
          </cell>
          <cell r="AO164">
            <v>46.069789387234223</v>
          </cell>
        </row>
        <row r="165">
          <cell r="B165" t="str">
            <v>QCVISIT</v>
          </cell>
          <cell r="C165" t="str">
            <v>Provide QC Visit with Utility Personnel</v>
          </cell>
          <cell r="Q165">
            <v>0</v>
          </cell>
          <cell r="AB165">
            <v>0.5</v>
          </cell>
          <cell r="AO165">
            <v>92.139578774468447</v>
          </cell>
        </row>
        <row r="166">
          <cell r="B166" t="str">
            <v>LINEFREEZE-SM</v>
          </cell>
          <cell r="C166" t="str">
            <v>Provide Line Freeze Service for up to 1" Supply</v>
          </cell>
          <cell r="Q166">
            <v>0</v>
          </cell>
          <cell r="AB166">
            <v>1</v>
          </cell>
          <cell r="AO166">
            <v>184.27915754893689</v>
          </cell>
        </row>
        <row r="167">
          <cell r="B167" t="str">
            <v>LINEFREEZE-INT</v>
          </cell>
          <cell r="C167" t="str">
            <v>Provide Line Freeze Service for intermediate 1-1/2" to 2" Supply</v>
          </cell>
          <cell r="Q167">
            <v>0</v>
          </cell>
          <cell r="AB167">
            <v>1.5</v>
          </cell>
          <cell r="AO167">
            <v>276.41873632340537</v>
          </cell>
        </row>
        <row r="168">
          <cell r="B168" t="str">
            <v>CONFSPACE-SM</v>
          </cell>
          <cell r="C168" t="str">
            <v>Confined Space Adder for Small Meter Installation</v>
          </cell>
          <cell r="Q168">
            <v>0</v>
          </cell>
          <cell r="AB168">
            <v>0</v>
          </cell>
          <cell r="AO168">
            <v>0</v>
          </cell>
        </row>
        <row r="169">
          <cell r="B169" t="str">
            <v>CONFSPACE-INT</v>
          </cell>
          <cell r="C169" t="str">
            <v>Confined Space Adder for Intermediate Meter Installation</v>
          </cell>
          <cell r="Q169">
            <v>0</v>
          </cell>
          <cell r="AB169">
            <v>0</v>
          </cell>
          <cell r="AO169">
            <v>0</v>
          </cell>
        </row>
        <row r="170">
          <cell r="B170" t="str">
            <v>CONFSPACE-LG</v>
          </cell>
          <cell r="C170" t="str">
            <v>Confined Space Adder for Large Meter Installation</v>
          </cell>
          <cell r="Q170">
            <v>0</v>
          </cell>
          <cell r="AB170">
            <v>0</v>
          </cell>
          <cell r="AO170">
            <v>0</v>
          </cell>
        </row>
        <row r="171">
          <cell r="B171" t="str">
            <v>ABASE-RES</v>
          </cell>
          <cell r="C171" t="str">
            <v>A Base Adapter Kit Installation (Residential)</v>
          </cell>
          <cell r="Q171">
            <v>0</v>
          </cell>
          <cell r="AB171">
            <v>0.58333333333333337</v>
          </cell>
          <cell r="AO171">
            <v>107.49617523687985</v>
          </cell>
        </row>
        <row r="172">
          <cell r="B172" t="str">
            <v>ABASE-COM</v>
          </cell>
          <cell r="C172" t="str">
            <v>A Base Adapter Kit Installation (Commercial)</v>
          </cell>
          <cell r="Q172">
            <v>0</v>
          </cell>
          <cell r="AB172">
            <v>1</v>
          </cell>
          <cell r="AO172">
            <v>184.27915754893689</v>
          </cell>
        </row>
        <row r="173">
          <cell r="B173" t="str">
            <v>KBASE</v>
          </cell>
          <cell r="C173" t="str">
            <v>K Base Adapter Kit Installation</v>
          </cell>
          <cell r="Q173">
            <v>0</v>
          </cell>
          <cell r="AB173">
            <v>0.58333333333333337</v>
          </cell>
          <cell r="AO173">
            <v>107.49617523687985</v>
          </cell>
        </row>
        <row r="174">
          <cell r="B174" t="str">
            <v>SAFETYCLIPS</v>
          </cell>
          <cell r="C174" t="str">
            <v>Socket Safety Clips (Pack of 200)</v>
          </cell>
          <cell r="Q174">
            <v>0</v>
          </cell>
          <cell r="AB174">
            <v>0</v>
          </cell>
          <cell r="AO174">
            <v>1765.1314306613658</v>
          </cell>
        </row>
        <row r="175">
          <cell r="B175" t="str">
            <v>GAS-MI-SCREWS</v>
          </cell>
          <cell r="C175" t="str">
            <v xml:space="preserve">Gas Meter Installation Adder - Repair Broken Gas Meter Index Screws </v>
          </cell>
          <cell r="Q175">
            <v>0</v>
          </cell>
          <cell r="AB175">
            <v>0.25</v>
          </cell>
          <cell r="AO175">
            <v>53.824541353561798</v>
          </cell>
        </row>
        <row r="176">
          <cell r="B176" t="str">
            <v>ELECMI-LOCK</v>
          </cell>
          <cell r="C176" t="str">
            <v>Add Barrel Lock To Electric Meter Base with Lid (Material Provided by Others)</v>
          </cell>
          <cell r="Q176">
            <v>0</v>
          </cell>
          <cell r="AB176">
            <v>8.3333333333333329E-2</v>
          </cell>
          <cell r="AO176">
            <v>15.356596462411403</v>
          </cell>
        </row>
        <row r="177">
          <cell r="B177" t="str">
            <v>ELECMI-RING</v>
          </cell>
          <cell r="C177" t="str">
            <v>Cut off and/or Replace Meter Ring (Material Provided by Others)</v>
          </cell>
          <cell r="Q177">
            <v>0</v>
          </cell>
          <cell r="AB177">
            <v>0.11666666666666667</v>
          </cell>
          <cell r="AO177">
            <v>21.499235047375969</v>
          </cell>
        </row>
        <row r="178">
          <cell r="B178" t="str">
            <v>ELECMI-LIDHASP</v>
          </cell>
          <cell r="C178" t="str">
            <v>Add and/or Replace Meter Lid Hasp (Material Provided by Others)</v>
          </cell>
          <cell r="Q178">
            <v>0</v>
          </cell>
          <cell r="AB178">
            <v>0.05</v>
          </cell>
          <cell r="AO178">
            <v>9.2139578774468447</v>
          </cell>
        </row>
        <row r="179">
          <cell r="B179" t="str">
            <v>ELECMI-JUMPER</v>
          </cell>
          <cell r="C179" t="str">
            <v>Utilize Jumper with electric meter installation</v>
          </cell>
          <cell r="Q179">
            <v>0</v>
          </cell>
          <cell r="AB179">
            <v>8.3333333333333329E-2</v>
          </cell>
          <cell r="AO179">
            <v>15.356596462411403</v>
          </cell>
        </row>
        <row r="180">
          <cell r="B180" t="str">
            <v>** misc ADD-ON code **</v>
          </cell>
          <cell r="Q180">
            <v>0</v>
          </cell>
          <cell r="AB180">
            <v>0</v>
          </cell>
          <cell r="AO180">
            <v>0</v>
          </cell>
        </row>
        <row r="181">
          <cell r="B181" t="str">
            <v>** misc ADD-ON code **</v>
          </cell>
          <cell r="Q181">
            <v>0</v>
          </cell>
          <cell r="AB181">
            <v>0</v>
          </cell>
          <cell r="AO181">
            <v>0</v>
          </cell>
        </row>
        <row r="182">
          <cell r="B182" t="str">
            <v>** misc ADD-ON code **</v>
          </cell>
          <cell r="Q182">
            <v>0</v>
          </cell>
          <cell r="AB182">
            <v>0</v>
          </cell>
          <cell r="AO182">
            <v>0</v>
          </cell>
        </row>
        <row r="183">
          <cell r="B183" t="str">
            <v>** misc ADD-ON code **</v>
          </cell>
          <cell r="Q183">
            <v>0</v>
          </cell>
          <cell r="AB183">
            <v>0</v>
          </cell>
          <cell r="AO183">
            <v>0</v>
          </cell>
        </row>
        <row r="184">
          <cell r="B184" t="str">
            <v>** misc ADD-ON code **</v>
          </cell>
          <cell r="Q184">
            <v>0</v>
          </cell>
          <cell r="AB184">
            <v>0</v>
          </cell>
          <cell r="AO184">
            <v>0</v>
          </cell>
        </row>
        <row r="185">
          <cell r="B185" t="str">
            <v>** misc ADD-ON code **</v>
          </cell>
          <cell r="Q185">
            <v>0</v>
          </cell>
          <cell r="AB185">
            <v>0</v>
          </cell>
          <cell r="AO185">
            <v>0</v>
          </cell>
        </row>
        <row r="186">
          <cell r="B186" t="str">
            <v>AMR-HANDHELD</v>
          </cell>
          <cell r="C186" t="str">
            <v>AMR Handheld Radio Device</v>
          </cell>
          <cell r="Q186">
            <v>0</v>
          </cell>
          <cell r="AB186">
            <v>0</v>
          </cell>
          <cell r="AO186">
            <v>0</v>
          </cell>
        </row>
        <row r="187">
          <cell r="B187" t="str">
            <v>AMR-MOBILE</v>
          </cell>
          <cell r="C187" t="str">
            <v>AMR Mobile Collector Device</v>
          </cell>
          <cell r="Q187">
            <v>0</v>
          </cell>
          <cell r="AB187">
            <v>0</v>
          </cell>
          <cell r="AO187">
            <v>0</v>
          </cell>
        </row>
        <row r="188">
          <cell r="B188" t="str">
            <v>AMI-SETUP</v>
          </cell>
          <cell r="C188" t="str">
            <v>AMI Software (Initial Setup and Integration)</v>
          </cell>
          <cell r="Q188">
            <v>0</v>
          </cell>
          <cell r="AB188">
            <v>0</v>
          </cell>
          <cell r="AO188">
            <v>0</v>
          </cell>
        </row>
        <row r="189">
          <cell r="B189" t="str">
            <v>AMI-SOFTWARE</v>
          </cell>
          <cell r="C189" t="str">
            <v>AMI Software (1st Year Licensing Fees)</v>
          </cell>
          <cell r="Q189">
            <v>0</v>
          </cell>
          <cell r="AB189">
            <v>0</v>
          </cell>
          <cell r="AO189">
            <v>0</v>
          </cell>
        </row>
        <row r="190">
          <cell r="B190" t="str">
            <v>AMI-F-COLLECTOR</v>
          </cell>
          <cell r="C190" t="str">
            <v>AMI Fixed Network Collector Installation</v>
          </cell>
          <cell r="Q190">
            <v>0</v>
          </cell>
          <cell r="AB190">
            <v>0</v>
          </cell>
          <cell r="AO190">
            <v>0</v>
          </cell>
        </row>
        <row r="191">
          <cell r="B191" t="str">
            <v>AMI-F-REPEATER</v>
          </cell>
          <cell r="C191" t="str">
            <v>AMI Fixed Network Repeater Installation</v>
          </cell>
          <cell r="Q191">
            <v>0</v>
          </cell>
          <cell r="AB191">
            <v>0</v>
          </cell>
          <cell r="AO191">
            <v>0</v>
          </cell>
        </row>
        <row r="192">
          <cell r="B192" t="str">
            <v>AMI-F-SUBTOWER</v>
          </cell>
          <cell r="C192" t="str">
            <v>AMI Network - Sub-Tower Installation</v>
          </cell>
          <cell r="Q192">
            <v>0</v>
          </cell>
          <cell r="AB192">
            <v>0</v>
          </cell>
          <cell r="AO192">
            <v>0</v>
          </cell>
        </row>
        <row r="193">
          <cell r="B193" t="str">
            <v>AMI-C-NETWORK</v>
          </cell>
          <cell r="C193" t="str">
            <v>AMI Cellular Network (1st Year Network Fees)</v>
          </cell>
          <cell r="Q193">
            <v>0</v>
          </cell>
          <cell r="AB193">
            <v>0</v>
          </cell>
          <cell r="AO193">
            <v>0</v>
          </cell>
        </row>
        <row r="194">
          <cell r="B194" t="str">
            <v>MDMS-SETUP</v>
          </cell>
          <cell r="C194" t="str">
            <v>Meter Data Management System Software (Initial Setup and Integration)</v>
          </cell>
          <cell r="Q194">
            <v>0</v>
          </cell>
          <cell r="AB194">
            <v>0</v>
          </cell>
          <cell r="AO194">
            <v>0</v>
          </cell>
        </row>
        <row r="195">
          <cell r="B195" t="str">
            <v>MDMS-SOFTWARE</v>
          </cell>
          <cell r="C195" t="str">
            <v>Meter Data Management System Software (1st Year Licensing Fees)</v>
          </cell>
          <cell r="Q195">
            <v>0</v>
          </cell>
          <cell r="AB195">
            <v>0</v>
          </cell>
          <cell r="AO195">
            <v>0</v>
          </cell>
        </row>
        <row r="196">
          <cell r="B196" t="str">
            <v>CUST-PORTAL-SETUP</v>
          </cell>
          <cell r="C196" t="str">
            <v>Customer Portal Software (Initial Setup and Integration)</v>
          </cell>
          <cell r="Q196">
            <v>0</v>
          </cell>
          <cell r="AB196">
            <v>0</v>
          </cell>
          <cell r="AO196">
            <v>0</v>
          </cell>
        </row>
        <row r="197">
          <cell r="B197" t="str">
            <v>CUST-PORTAL-SOFTWARE</v>
          </cell>
          <cell r="C197" t="str">
            <v>Customer Portal Software (1st Year Licensing Fees)</v>
          </cell>
          <cell r="Q197">
            <v>0</v>
          </cell>
          <cell r="AB197">
            <v>0</v>
          </cell>
          <cell r="AO197">
            <v>0</v>
          </cell>
        </row>
        <row r="198">
          <cell r="B198" t="str">
            <v>RDV-SETUP</v>
          </cell>
          <cell r="C198" t="str">
            <v>Remote Disconnect Valve Software (Initial Setup and Integration)</v>
          </cell>
          <cell r="Q198">
            <v>0</v>
          </cell>
          <cell r="AB198">
            <v>0</v>
          </cell>
          <cell r="AO198">
            <v>0</v>
          </cell>
        </row>
        <row r="199">
          <cell r="B199" t="str">
            <v>RDV-SOFTWARE</v>
          </cell>
          <cell r="C199" t="str">
            <v>Remote Disconnect Valve Software (1st Year Licensing Fees)</v>
          </cell>
          <cell r="Q199">
            <v>0</v>
          </cell>
          <cell r="AB199">
            <v>0</v>
          </cell>
          <cell r="AO199">
            <v>0</v>
          </cell>
        </row>
        <row r="200">
          <cell r="B200" t="str">
            <v>ALD-SETUP</v>
          </cell>
          <cell r="C200" t="str">
            <v>Acoustic Leak Detetor Software (Initial Setup and Integration)</v>
          </cell>
          <cell r="Q200">
            <v>0</v>
          </cell>
          <cell r="AB200">
            <v>0</v>
          </cell>
          <cell r="AO200">
            <v>0</v>
          </cell>
        </row>
        <row r="201">
          <cell r="B201" t="str">
            <v>ALD-SOFTWARE</v>
          </cell>
          <cell r="C201" t="str">
            <v>Acoustic Leak Detetor Software (1st Year Licensing Fees)</v>
          </cell>
          <cell r="Q201">
            <v>0</v>
          </cell>
          <cell r="AB201">
            <v>0</v>
          </cell>
          <cell r="AO201">
            <v>0</v>
          </cell>
        </row>
        <row r="202">
          <cell r="B202" t="str">
            <v>** misc AMI code **</v>
          </cell>
          <cell r="Q202">
            <v>0</v>
          </cell>
          <cell r="AB202">
            <v>0</v>
          </cell>
          <cell r="AO202">
            <v>0</v>
          </cell>
        </row>
        <row r="203">
          <cell r="B203" t="str">
            <v>** misc AMI code **</v>
          </cell>
          <cell r="Q203">
            <v>0</v>
          </cell>
          <cell r="AB203">
            <v>0</v>
          </cell>
          <cell r="AO203">
            <v>0</v>
          </cell>
        </row>
        <row r="204">
          <cell r="B204" t="str">
            <v>** misc AMI code **</v>
          </cell>
          <cell r="Q204">
            <v>0</v>
          </cell>
          <cell r="AB204">
            <v>0</v>
          </cell>
          <cell r="AO204">
            <v>0</v>
          </cell>
        </row>
        <row r="205">
          <cell r="B205" t="str">
            <v>** misc AMI code **</v>
          </cell>
          <cell r="Q205">
            <v>0</v>
          </cell>
          <cell r="AB205">
            <v>0</v>
          </cell>
          <cell r="AO205">
            <v>0</v>
          </cell>
        </row>
        <row r="206">
          <cell r="B206" t="str">
            <v>** misc AMI code **</v>
          </cell>
          <cell r="Q206">
            <v>0</v>
          </cell>
          <cell r="AB206">
            <v>0</v>
          </cell>
          <cell r="AO206">
            <v>0</v>
          </cell>
        </row>
        <row r="207">
          <cell r="B207" t="str">
            <v>SURVEY-BASIC</v>
          </cell>
          <cell r="C207" t="str">
            <v>Survey of Basic Meter Details (Size, Lay Length, Box Conditions)</v>
          </cell>
          <cell r="Q207">
            <v>0</v>
          </cell>
          <cell r="AB207">
            <v>0.25</v>
          </cell>
          <cell r="AO207">
            <v>46.069789387234223</v>
          </cell>
        </row>
        <row r="208">
          <cell r="B208" t="str">
            <v>SURVEY-EXTENSIVE</v>
          </cell>
          <cell r="C208" t="str">
            <v xml:space="preserve">Survey of Extensive Meter Details </v>
          </cell>
          <cell r="Q208">
            <v>0</v>
          </cell>
          <cell r="AB208">
            <v>0.4</v>
          </cell>
          <cell r="AO208">
            <v>73.711663019574758</v>
          </cell>
        </row>
        <row r="209">
          <cell r="B209" t="str">
            <v>SERVICELINEID</v>
          </cell>
          <cell r="C209" t="str">
            <v>Service Line Identification within Meter Box in Conjunction with Replacement or Extensive Survey</v>
          </cell>
          <cell r="Q209">
            <v>0</v>
          </cell>
          <cell r="AB209">
            <v>0.11666666666666667</v>
          </cell>
          <cell r="AO209">
            <v>21.499235047375969</v>
          </cell>
        </row>
        <row r="210">
          <cell r="B210" t="str">
            <v>SERVICELINEID-INDEPENDENT</v>
          </cell>
          <cell r="C210" t="str">
            <v>Service Line Identification within Meter Box (Independent Survey)</v>
          </cell>
          <cell r="Q210">
            <v>0</v>
          </cell>
          <cell r="AB210">
            <v>0.3</v>
          </cell>
          <cell r="AO210">
            <v>55.283747264681061</v>
          </cell>
        </row>
        <row r="211">
          <cell r="B211" t="str">
            <v>SUB-GPS</v>
          </cell>
          <cell r="C211" t="str">
            <v>Provide Sub-meter GPS Coordinates for each Meter Location</v>
          </cell>
          <cell r="Q211">
            <v>0</v>
          </cell>
          <cell r="AB211">
            <v>8.3333333333333329E-2</v>
          </cell>
          <cell r="AO211">
            <v>15.356596462411403</v>
          </cell>
        </row>
        <row r="212">
          <cell r="B212" t="str">
            <v>.625PP</v>
          </cell>
          <cell r="C212" t="str">
            <v>5/8" x 3/4" Push Pull - outdoor</v>
          </cell>
          <cell r="Q212">
            <v>0</v>
          </cell>
          <cell r="AB212">
            <v>0.5</v>
          </cell>
          <cell r="AO212">
            <v>93.49666036857576</v>
          </cell>
        </row>
        <row r="213">
          <cell r="B213" t="str">
            <v>1PP</v>
          </cell>
          <cell r="C213" t="str">
            <v>1" Push Pull - outdoor</v>
          </cell>
          <cell r="Q213">
            <v>0</v>
          </cell>
          <cell r="AB213">
            <v>0.5</v>
          </cell>
          <cell r="AO213">
            <v>93.49666036857576</v>
          </cell>
        </row>
        <row r="214">
          <cell r="B214" t="str">
            <v>1.5PP</v>
          </cell>
          <cell r="C214" t="str">
            <v>1.5" Push Pull - outdoor</v>
          </cell>
          <cell r="Q214">
            <v>0</v>
          </cell>
          <cell r="AB214">
            <v>2</v>
          </cell>
          <cell r="AO214">
            <v>484.8795945927875</v>
          </cell>
        </row>
        <row r="215">
          <cell r="B215" t="str">
            <v>2PP</v>
          </cell>
          <cell r="C215" t="str">
            <v>2" Push Pull - outdoor</v>
          </cell>
          <cell r="Q215">
            <v>0</v>
          </cell>
          <cell r="AB215">
            <v>2</v>
          </cell>
          <cell r="AO215">
            <v>484.8795945927875</v>
          </cell>
        </row>
        <row r="216">
          <cell r="B216" t="str">
            <v>.625PPIN</v>
          </cell>
          <cell r="C216" t="str">
            <v>5/8" x 3/4" Push Pull - indoor</v>
          </cell>
          <cell r="Q216">
            <v>0</v>
          </cell>
          <cell r="AB216">
            <v>1</v>
          </cell>
          <cell r="AO216">
            <v>185.63623914304421</v>
          </cell>
        </row>
        <row r="217">
          <cell r="B217" t="str">
            <v>1PPIN</v>
          </cell>
          <cell r="C217" t="str">
            <v>1" Push Pull - indoor</v>
          </cell>
          <cell r="Q217">
            <v>0</v>
          </cell>
          <cell r="AB217">
            <v>1</v>
          </cell>
          <cell r="AO217">
            <v>185.63623914304421</v>
          </cell>
        </row>
        <row r="218">
          <cell r="B218" t="str">
            <v>1.5PPIN</v>
          </cell>
          <cell r="C218" t="str">
            <v>1.5" Push Pull - indoor</v>
          </cell>
          <cell r="Q218">
            <v>0</v>
          </cell>
          <cell r="AB218">
            <v>2</v>
          </cell>
          <cell r="AO218">
            <v>484.8795945927875</v>
          </cell>
        </row>
        <row r="219">
          <cell r="B219" t="str">
            <v>2PPIN</v>
          </cell>
          <cell r="C219" t="str">
            <v>2" Push Pull - indoor</v>
          </cell>
          <cell r="Q219">
            <v>0</v>
          </cell>
          <cell r="AB219">
            <v>2</v>
          </cell>
          <cell r="AO219">
            <v>484.8795945927875</v>
          </cell>
        </row>
        <row r="220">
          <cell r="B220" t="str">
            <v>.625PTR</v>
          </cell>
          <cell r="C220" t="str">
            <v>5/8" x 3/4" Pull, Test, Replace - outdoor</v>
          </cell>
          <cell r="Q220">
            <v>0</v>
          </cell>
          <cell r="AB220">
            <v>1.5</v>
          </cell>
          <cell r="AO220">
            <v>277.77581791751265</v>
          </cell>
        </row>
        <row r="221">
          <cell r="B221" t="str">
            <v>1PTR</v>
          </cell>
          <cell r="C221" t="str">
            <v>1" Pull, Test, Replace - outdoor</v>
          </cell>
          <cell r="Q221">
            <v>0</v>
          </cell>
          <cell r="AB221">
            <v>1.5</v>
          </cell>
          <cell r="AO221">
            <v>277.77581791751265</v>
          </cell>
        </row>
        <row r="222">
          <cell r="B222" t="str">
            <v>1.5PTR</v>
          </cell>
          <cell r="C222" t="str">
            <v>1.5" Pull, Test, Replace - outdoor</v>
          </cell>
          <cell r="Q222">
            <v>0</v>
          </cell>
          <cell r="AB222">
            <v>4.666666666666667</v>
          </cell>
          <cell r="AO222">
            <v>976.29068138995262</v>
          </cell>
        </row>
        <row r="223">
          <cell r="B223" t="str">
            <v>2PTR</v>
          </cell>
          <cell r="C223" t="str">
            <v>2" Pull, Test, Replace - outdoor</v>
          </cell>
          <cell r="Q223">
            <v>0</v>
          </cell>
          <cell r="AB223">
            <v>4.666666666666667</v>
          </cell>
          <cell r="AO223">
            <v>976.29068138995262</v>
          </cell>
        </row>
        <row r="224">
          <cell r="B224" t="str">
            <v>.625PTRIN</v>
          </cell>
          <cell r="C224" t="str">
            <v>5/8" x 3/4" Pull, Test, Replace - indoor</v>
          </cell>
          <cell r="Q224">
            <v>0</v>
          </cell>
          <cell r="AB224">
            <v>2.5</v>
          </cell>
          <cell r="AO224">
            <v>462.05497546644949</v>
          </cell>
        </row>
        <row r="225">
          <cell r="B225" t="str">
            <v>1PTRIN</v>
          </cell>
          <cell r="C225" t="str">
            <v>1" Pull, Test, Replace - indoor</v>
          </cell>
          <cell r="Q225">
            <v>0</v>
          </cell>
          <cell r="AB225">
            <v>2.5</v>
          </cell>
          <cell r="AO225">
            <v>462.05497546644949</v>
          </cell>
        </row>
        <row r="226">
          <cell r="B226" t="str">
            <v>1.5PTRIN</v>
          </cell>
          <cell r="C226" t="str">
            <v>1.5" Pull, Test, Replace - indoor</v>
          </cell>
          <cell r="Q226">
            <v>0</v>
          </cell>
          <cell r="AB226">
            <v>4.666666666666667</v>
          </cell>
          <cell r="AO226">
            <v>976.29068138995262</v>
          </cell>
        </row>
        <row r="227">
          <cell r="B227" t="str">
            <v>2PTRIN</v>
          </cell>
          <cell r="C227" t="str">
            <v>2" Pull, Test, Replace - indoor</v>
          </cell>
          <cell r="Q227">
            <v>0</v>
          </cell>
          <cell r="AB227">
            <v>4.666666666666667</v>
          </cell>
          <cell r="AO227">
            <v>976.29068138995262</v>
          </cell>
        </row>
        <row r="228">
          <cell r="B228" t="str">
            <v>3TIP</v>
          </cell>
          <cell r="C228" t="str">
            <v>3" Meter Test in Place (requires test ports and functional isolation valves)</v>
          </cell>
          <cell r="Q228">
            <v>0</v>
          </cell>
          <cell r="AB228">
            <v>2.5</v>
          </cell>
          <cell r="AO228">
            <v>732.11421269380753</v>
          </cell>
        </row>
        <row r="229">
          <cell r="B229" t="str">
            <v>4TIP</v>
          </cell>
          <cell r="C229" t="str">
            <v>4" Meter Test in Place  (requires test ports and functional isolation valves)</v>
          </cell>
          <cell r="Q229">
            <v>0</v>
          </cell>
          <cell r="AB229">
            <v>2.5</v>
          </cell>
          <cell r="AO229">
            <v>937.61513980148834</v>
          </cell>
        </row>
        <row r="230">
          <cell r="B230" t="str">
            <v>6TIP</v>
          </cell>
          <cell r="C230" t="str">
            <v>6" Meter Test in Place  (requires test ports and functional isolation valves)</v>
          </cell>
          <cell r="Q230">
            <v>0</v>
          </cell>
          <cell r="AB230">
            <v>2.5</v>
          </cell>
          <cell r="AO230">
            <v>1430.04188966329</v>
          </cell>
        </row>
        <row r="231">
          <cell r="B231" t="str">
            <v>8TIP</v>
          </cell>
          <cell r="C231" t="str">
            <v>8" Meter Test in Place  (requires test ports and functional isolation valves)</v>
          </cell>
          <cell r="Q231">
            <v>0</v>
          </cell>
          <cell r="AB231">
            <v>2.5</v>
          </cell>
          <cell r="AO231">
            <v>1546.3631691582036</v>
          </cell>
        </row>
        <row r="232">
          <cell r="B232" t="str">
            <v>** misc SERVICES code **</v>
          </cell>
          <cell r="Q232">
            <v>0</v>
          </cell>
          <cell r="AB232">
            <v>0</v>
          </cell>
          <cell r="AO232">
            <v>0</v>
          </cell>
        </row>
        <row r="233">
          <cell r="B233" t="str">
            <v>** misc SERVICES code **</v>
          </cell>
          <cell r="Q233">
            <v>0</v>
          </cell>
          <cell r="AB233">
            <v>0</v>
          </cell>
          <cell r="AO233">
            <v>0</v>
          </cell>
        </row>
        <row r="234">
          <cell r="B234" t="str">
            <v>** misc SERVICES code **</v>
          </cell>
          <cell r="Q234">
            <v>0</v>
          </cell>
          <cell r="AB234">
            <v>0</v>
          </cell>
          <cell r="AO234">
            <v>0</v>
          </cell>
        </row>
        <row r="235">
          <cell r="B235" t="str">
            <v>** misc SERVICES code **</v>
          </cell>
          <cell r="Q235">
            <v>0</v>
          </cell>
          <cell r="AB235">
            <v>0</v>
          </cell>
          <cell r="AO235">
            <v>0</v>
          </cell>
        </row>
        <row r="236">
          <cell r="B236" t="str">
            <v>** misc SERVICES code **</v>
          </cell>
          <cell r="Q236">
            <v>0</v>
          </cell>
          <cell r="AB236">
            <v>0</v>
          </cell>
          <cell r="AO236">
            <v>0</v>
          </cell>
        </row>
        <row r="237">
          <cell r="B237" t="str">
            <v>** misc SERVICES code **</v>
          </cell>
          <cell r="Q237">
            <v>0</v>
          </cell>
          <cell r="AB237">
            <v>0</v>
          </cell>
          <cell r="AO237">
            <v>0</v>
          </cell>
        </row>
        <row r="238">
          <cell r="B238" t="str">
            <v>** misc SERVICES code **</v>
          </cell>
          <cell r="Q238">
            <v>0</v>
          </cell>
          <cell r="AB238">
            <v>0</v>
          </cell>
          <cell r="AO238">
            <v>0</v>
          </cell>
        </row>
        <row r="239">
          <cell r="B239" t="str">
            <v>** misc SERVICES code **</v>
          </cell>
          <cell r="Q239">
            <v>0</v>
          </cell>
          <cell r="AB239">
            <v>0</v>
          </cell>
          <cell r="AO239">
            <v>0</v>
          </cell>
        </row>
        <row r="240">
          <cell r="B240" t="str">
            <v>** misc SERVICES code **</v>
          </cell>
          <cell r="Q240">
            <v>0</v>
          </cell>
          <cell r="AB240">
            <v>0</v>
          </cell>
          <cell r="AO240">
            <v>0</v>
          </cell>
        </row>
        <row r="241">
          <cell r="B241" t="str">
            <v>** misc SERVICES code **</v>
          </cell>
          <cell r="Q241">
            <v>0</v>
          </cell>
          <cell r="AB241">
            <v>0</v>
          </cell>
          <cell r="AO241">
            <v>0</v>
          </cell>
        </row>
        <row r="242">
          <cell r="B242">
            <v>0</v>
          </cell>
          <cell r="C242">
            <v>0</v>
          </cell>
          <cell r="E242">
            <v>0</v>
          </cell>
          <cell r="Q242">
            <v>0</v>
          </cell>
        </row>
      </sheetData>
      <sheetData sheetId="45"/>
      <sheetData sheetId="46"/>
      <sheetData sheetId="47"/>
      <sheetData sheetId="48"/>
      <sheetData sheetId="49"/>
      <sheetData sheetId="50">
        <row r="4">
          <cell r="A4" t="str">
            <v>YES</v>
          </cell>
        </row>
        <row r="5">
          <cell r="A5" t="str">
            <v>NO</v>
          </cell>
        </row>
      </sheetData>
      <sheetData sheetId="51"/>
      <sheetData sheetId="52"/>
      <sheetData sheetId="53"/>
      <sheetData sheetId="54"/>
      <sheetData sheetId="55"/>
      <sheetData sheetId="56">
        <row r="8">
          <cell r="D8" t="str">
            <v>NCTCOG</v>
          </cell>
        </row>
        <row r="9">
          <cell r="D9" t="str">
            <v>Metering</v>
          </cell>
        </row>
        <row r="10">
          <cell r="D10" t="str">
            <v>RTS Water Solutions</v>
          </cell>
        </row>
        <row r="19">
          <cell r="D19" t="str">
            <v>NCTCOG</v>
          </cell>
        </row>
      </sheetData>
      <sheetData sheetId="57"/>
      <sheetData sheetId="58"/>
      <sheetData sheetId="59"/>
      <sheetData sheetId="60"/>
      <sheetData sheetId="61"/>
      <sheetData sheetId="62"/>
      <sheetData sheetId="63">
        <row r="4">
          <cell r="C4" t="str">
            <v>.625MIO</v>
          </cell>
          <cell r="D4" t="str">
            <v>LIDSWAP-SM</v>
          </cell>
          <cell r="E4" t="str">
            <v>.625STOP</v>
          </cell>
          <cell r="F4" t="str">
            <v>.75DCV</v>
          </cell>
          <cell r="G4" t="str">
            <v>RDV-INT</v>
          </cell>
          <cell r="H4" t="str">
            <v>AMR-HANDHELD</v>
          </cell>
          <cell r="I4" t="str">
            <v>SURVEY-BASIC</v>
          </cell>
        </row>
        <row r="5">
          <cell r="C5" t="str">
            <v>.625X.75MIO</v>
          </cell>
          <cell r="D5" t="str">
            <v>LIDSWAP-INT</v>
          </cell>
          <cell r="E5" t="str">
            <v>.625X.75STOP</v>
          </cell>
          <cell r="F5" t="str">
            <v>1DCV</v>
          </cell>
          <cell r="G5" t="str">
            <v>RDV-EXT</v>
          </cell>
          <cell r="H5" t="str">
            <v>AMR-MOBILE</v>
          </cell>
          <cell r="I5" t="str">
            <v>SURVEY-EXTENSIVE</v>
          </cell>
        </row>
        <row r="6">
          <cell r="C6" t="str">
            <v>.75MIO</v>
          </cell>
          <cell r="D6" t="str">
            <v>LIDSWAP-JUMBO</v>
          </cell>
          <cell r="E6" t="str">
            <v>.75STOP</v>
          </cell>
          <cell r="F6" t="str">
            <v>1.5DCV</v>
          </cell>
          <cell r="G6" t="str">
            <v>ALD-SENSOR</v>
          </cell>
          <cell r="H6" t="str">
            <v>AMI-SETUP</v>
          </cell>
          <cell r="I6" t="str">
            <v>SERVICELINEID</v>
          </cell>
        </row>
        <row r="7">
          <cell r="C7" t="str">
            <v>1MIO</v>
          </cell>
          <cell r="D7" t="str">
            <v>LIDCUT-P</v>
          </cell>
          <cell r="E7" t="str">
            <v>1STOP</v>
          </cell>
          <cell r="F7" t="str">
            <v>2DCV</v>
          </cell>
          <cell r="G7" t="str">
            <v>WIRERUN-INT</v>
          </cell>
          <cell r="H7" t="str">
            <v>AMI-SOFTWARE</v>
          </cell>
          <cell r="I7" t="str">
            <v>SERVICELINEID-INDEPENDENT</v>
          </cell>
        </row>
        <row r="8">
          <cell r="C8" t="str">
            <v>1.5MIO</v>
          </cell>
          <cell r="D8" t="str">
            <v>LIDCUT-S-BATCH</v>
          </cell>
          <cell r="E8" t="str">
            <v>1.5STOP</v>
          </cell>
          <cell r="F8" t="str">
            <v>.75DCV-NEW</v>
          </cell>
          <cell r="G8" t="str">
            <v>WIRERUN-INT-LL</v>
          </cell>
          <cell r="H8" t="str">
            <v>AMI-F-COLLECTOR</v>
          </cell>
          <cell r="I8" t="str">
            <v>SUB-GPS</v>
          </cell>
        </row>
        <row r="9">
          <cell r="C9" t="str">
            <v>2MIO</v>
          </cell>
          <cell r="D9" t="str">
            <v>LIDCUT-S-INDIV</v>
          </cell>
          <cell r="E9" t="str">
            <v>2STOP</v>
          </cell>
          <cell r="F9" t="str">
            <v>1DCV-NEW</v>
          </cell>
          <cell r="G9" t="str">
            <v>WIRERUN-EXT</v>
          </cell>
          <cell r="H9" t="str">
            <v>AMI-F-REPEATER</v>
          </cell>
          <cell r="I9" t="str">
            <v>.625PP</v>
          </cell>
        </row>
        <row r="10">
          <cell r="C10" t="str">
            <v>3MIO</v>
          </cell>
          <cell r="D10" t="str">
            <v>LIDCUT-C</v>
          </cell>
          <cell r="E10" t="str">
            <v>3VALVE</v>
          </cell>
          <cell r="F10" t="str">
            <v>1.5DCV-NEW</v>
          </cell>
          <cell r="G10" t="str">
            <v>WIRERUN-EXT-LL</v>
          </cell>
          <cell r="H10" t="str">
            <v>AMI-F-SUBTOWER</v>
          </cell>
          <cell r="I10" t="str">
            <v>1PP</v>
          </cell>
        </row>
        <row r="11">
          <cell r="C11" t="str">
            <v>4MIO</v>
          </cell>
          <cell r="D11" t="str">
            <v>SMBOX-SOFT</v>
          </cell>
          <cell r="E11" t="str">
            <v>4VALVE</v>
          </cell>
          <cell r="F11" t="str">
            <v>2DCV-NEW</v>
          </cell>
          <cell r="G11" t="str">
            <v>COREDRILL</v>
          </cell>
          <cell r="H11" t="str">
            <v>AMI-C-NETWORK</v>
          </cell>
          <cell r="I11" t="str">
            <v>1.5PP</v>
          </cell>
        </row>
        <row r="12">
          <cell r="C12" t="str">
            <v>6MIO</v>
          </cell>
          <cell r="D12" t="str">
            <v>INTBOX-SOFT</v>
          </cell>
          <cell r="E12" t="str">
            <v>6VALVE</v>
          </cell>
          <cell r="F12" t="str">
            <v>RETROSETTER-SM</v>
          </cell>
          <cell r="G12" t="str">
            <v>POLEMOUNT</v>
          </cell>
          <cell r="H12" t="str">
            <v>MDMS-SETUP</v>
          </cell>
          <cell r="I12" t="str">
            <v>2PP</v>
          </cell>
        </row>
        <row r="13">
          <cell r="C13" t="str">
            <v>8MIO</v>
          </cell>
          <cell r="D13" t="str">
            <v>JUMBOBOX-SOFT</v>
          </cell>
          <cell r="E13" t="str">
            <v>8VALVE</v>
          </cell>
          <cell r="F13" t="str">
            <v>RETROSETTER-INT</v>
          </cell>
          <cell r="G13" t="str">
            <v>EXCESSIVE-DIG</v>
          </cell>
          <cell r="H13" t="str">
            <v>MDMS-SOFTWARE</v>
          </cell>
          <cell r="I13" t="str">
            <v>.625PPIN</v>
          </cell>
        </row>
        <row r="14">
          <cell r="C14" t="str">
            <v>10MIO</v>
          </cell>
          <cell r="D14" t="str">
            <v>SMBOX-HARD</v>
          </cell>
          <cell r="E14" t="str">
            <v>10VALVE</v>
          </cell>
          <cell r="F14" t="str">
            <v>MC-SM</v>
          </cell>
          <cell r="G14" t="str">
            <v>OUTSIDE-DIG</v>
          </cell>
          <cell r="H14" t="str">
            <v>CUST-PORTAL-SETUP</v>
          </cell>
          <cell r="I14" t="str">
            <v>1PPIN</v>
          </cell>
        </row>
        <row r="15">
          <cell r="C15" t="str">
            <v>12MIO</v>
          </cell>
          <cell r="D15" t="str">
            <v>INTBOX-HARD</v>
          </cell>
          <cell r="E15" t="str">
            <v>12VALVE</v>
          </cell>
          <cell r="F15" t="str">
            <v>1.5MCC</v>
          </cell>
          <cell r="G15" t="str">
            <v>TRIPFEE-APPT</v>
          </cell>
          <cell r="H15" t="str">
            <v>CUST-PORTAL-SOFTWARE</v>
          </cell>
          <cell r="I15" t="str">
            <v>1.5PPIN</v>
          </cell>
        </row>
        <row r="16">
          <cell r="C16" t="str">
            <v>REGIO-RETRO-1M1R</v>
          </cell>
          <cell r="D16" t="str">
            <v>JUMBOBOX-HARD</v>
          </cell>
          <cell r="E16" t="str">
            <v>.625STOP-NEW</v>
          </cell>
          <cell r="F16" t="str">
            <v>2MCC</v>
          </cell>
          <cell r="G16" t="str">
            <v>TRIPFEE-RTU</v>
          </cell>
          <cell r="H16" t="str">
            <v>RDV-SETUP</v>
          </cell>
          <cell r="I16" t="str">
            <v>2PPIN</v>
          </cell>
        </row>
        <row r="17">
          <cell r="C17" t="str">
            <v>REGIO-RETRO-1M2R</v>
          </cell>
          <cell r="D17" t="str">
            <v>** misc BOX/LID code **</v>
          </cell>
          <cell r="E17" t="str">
            <v>.625X.75STOP-NEW</v>
          </cell>
          <cell r="F17" t="str">
            <v>1.5SPOOL</v>
          </cell>
          <cell r="G17" t="str">
            <v>QCVISIT</v>
          </cell>
          <cell r="H17" t="str">
            <v>RDV-SOFTWARE</v>
          </cell>
          <cell r="I17" t="str">
            <v>.625PTR</v>
          </cell>
        </row>
        <row r="18">
          <cell r="C18" t="str">
            <v>ENDPOINTIO-RETRO-1M1T</v>
          </cell>
          <cell r="D18" t="str">
            <v>** misc BOX/LID code **</v>
          </cell>
          <cell r="E18" t="str">
            <v>.75STOP-NEW</v>
          </cell>
          <cell r="F18" t="str">
            <v>2SPOOL</v>
          </cell>
          <cell r="G18" t="str">
            <v>LINEFREEZE-SM</v>
          </cell>
          <cell r="H18" t="str">
            <v>ALD-SETUP</v>
          </cell>
          <cell r="I18" t="str">
            <v>1PTR</v>
          </cell>
        </row>
        <row r="19">
          <cell r="C19" t="str">
            <v>ENDPOINTIO-RETRO-1M2T</v>
          </cell>
          <cell r="D19" t="str">
            <v>** misc BOX/LID code **</v>
          </cell>
          <cell r="E19" t="str">
            <v>1STOP-NEW</v>
          </cell>
          <cell r="F19" t="str">
            <v>3SPOOL</v>
          </cell>
          <cell r="G19" t="str">
            <v>LINEFREEZE-INT</v>
          </cell>
          <cell r="H19" t="str">
            <v>ALD-SOFTWARE</v>
          </cell>
          <cell r="I19" t="str">
            <v>1.5PTR</v>
          </cell>
        </row>
        <row r="20">
          <cell r="C20" t="str">
            <v>ENDPOINTIO-RETRO-2M1T</v>
          </cell>
          <cell r="D20" t="str">
            <v>** misc BOX/LID code **</v>
          </cell>
          <cell r="E20" t="str">
            <v>1.5STOP-NEW</v>
          </cell>
          <cell r="F20" t="str">
            <v>4SPOOL</v>
          </cell>
          <cell r="G20" t="str">
            <v>CONFSPACE-SM</v>
          </cell>
          <cell r="H20" t="str">
            <v>** misc AMI code **</v>
          </cell>
          <cell r="I20" t="str">
            <v>2PTR</v>
          </cell>
        </row>
        <row r="21">
          <cell r="C21" t="str">
            <v>.625MII</v>
          </cell>
          <cell r="D21" t="str">
            <v>** misc BOX/LID code **</v>
          </cell>
          <cell r="E21" t="str">
            <v>2STOP-NEW</v>
          </cell>
          <cell r="F21" t="str">
            <v>6SPOOL</v>
          </cell>
          <cell r="G21" t="str">
            <v>CONFSPACE-INT</v>
          </cell>
          <cell r="H21" t="str">
            <v>** misc AMI code **</v>
          </cell>
          <cell r="I21" t="str">
            <v>.625PTRIN</v>
          </cell>
        </row>
        <row r="22">
          <cell r="C22" t="str">
            <v>.625X.75MII</v>
          </cell>
          <cell r="D22" t="str">
            <v>** misc BOX/LID code **</v>
          </cell>
          <cell r="E22" t="str">
            <v>3VALVE-NEW</v>
          </cell>
          <cell r="F22" t="str">
            <v>8SPOOL</v>
          </cell>
          <cell r="G22" t="str">
            <v>CONFSPACE-LG</v>
          </cell>
          <cell r="H22" t="str">
            <v>** misc AMI code **</v>
          </cell>
          <cell r="I22" t="str">
            <v>1PTRIN</v>
          </cell>
        </row>
        <row r="23">
          <cell r="C23" t="str">
            <v>.75MII</v>
          </cell>
          <cell r="D23" t="str">
            <v>** misc BOX/LID code **</v>
          </cell>
          <cell r="E23" t="str">
            <v>4VALVE-NEW</v>
          </cell>
          <cell r="F23" t="str">
            <v>10SPOOL</v>
          </cell>
          <cell r="G23" t="str">
            <v>ABASE-RES</v>
          </cell>
          <cell r="H23" t="str">
            <v>** misc AMI code **</v>
          </cell>
          <cell r="I23" t="str">
            <v>1.5PTRIN</v>
          </cell>
        </row>
        <row r="24">
          <cell r="C24" t="str">
            <v>1MII</v>
          </cell>
          <cell r="D24" t="str">
            <v>** misc BOX/LID code **</v>
          </cell>
          <cell r="E24" t="str">
            <v>6VALVE-NEW</v>
          </cell>
          <cell r="F24" t="str">
            <v>12SPOOL</v>
          </cell>
          <cell r="G24" t="str">
            <v>ABASE-COM</v>
          </cell>
          <cell r="H24" t="str">
            <v>** misc AMI code **</v>
          </cell>
          <cell r="I24" t="str">
            <v>2PTRIN</v>
          </cell>
        </row>
        <row r="25">
          <cell r="C25" t="str">
            <v>1.5MII</v>
          </cell>
          <cell r="D25" t="str">
            <v>** misc BOX/LID code **</v>
          </cell>
          <cell r="E25" t="str">
            <v>8VALVE-NEW</v>
          </cell>
          <cell r="F25" t="str">
            <v>3MEGALUG</v>
          </cell>
          <cell r="G25" t="str">
            <v>KBASE</v>
          </cell>
          <cell r="I25" t="str">
            <v>3TIP</v>
          </cell>
        </row>
        <row r="26">
          <cell r="C26" t="str">
            <v>2MII</v>
          </cell>
          <cell r="D26" t="str">
            <v>** misc BOX/LID code **</v>
          </cell>
          <cell r="E26" t="str">
            <v>10VALVE-NEW</v>
          </cell>
          <cell r="F26" t="str">
            <v>4MEGALUG</v>
          </cell>
          <cell r="G26" t="str">
            <v>SAFETYCLIPS</v>
          </cell>
          <cell r="I26" t="str">
            <v>4TIP</v>
          </cell>
        </row>
        <row r="27">
          <cell r="C27" t="str">
            <v>3MII</v>
          </cell>
          <cell r="D27" t="str">
            <v>** misc BOX/LID code **</v>
          </cell>
          <cell r="E27" t="str">
            <v>12VALVE-NEW</v>
          </cell>
          <cell r="F27" t="str">
            <v>6MEGALUG</v>
          </cell>
          <cell r="G27" t="str">
            <v>GAS-MI-SCREWS</v>
          </cell>
          <cell r="I27" t="str">
            <v>6TIP</v>
          </cell>
        </row>
        <row r="28">
          <cell r="C28" t="str">
            <v>4MII</v>
          </cell>
          <cell r="D28" t="str">
            <v>** misc BOX/LID code **</v>
          </cell>
          <cell r="E28" t="str">
            <v>** misc VALVE code **</v>
          </cell>
          <cell r="F28" t="str">
            <v>8MEGALUG</v>
          </cell>
          <cell r="G28" t="str">
            <v>ELECMI-LOCK</v>
          </cell>
          <cell r="I28" t="str">
            <v>8TIP</v>
          </cell>
        </row>
        <row r="29">
          <cell r="C29" t="str">
            <v>6MII</v>
          </cell>
          <cell r="D29" t="str">
            <v>** misc BOX/LID code **</v>
          </cell>
          <cell r="E29" t="str">
            <v>** misc VALVE code **</v>
          </cell>
          <cell r="F29" t="str">
            <v>10MEGALUG</v>
          </cell>
          <cell r="G29" t="str">
            <v>ELECMI-RING</v>
          </cell>
          <cell r="I29" t="str">
            <v>** misc SERVICES code **</v>
          </cell>
        </row>
        <row r="30">
          <cell r="C30" t="str">
            <v>8MII</v>
          </cell>
          <cell r="D30" t="str">
            <v>** misc BOX/LID code **</v>
          </cell>
          <cell r="E30" t="str">
            <v>** misc VALVE code **</v>
          </cell>
          <cell r="F30" t="str">
            <v>12MEGALUG</v>
          </cell>
          <cell r="G30" t="str">
            <v>ELECMI-LIDHASP</v>
          </cell>
          <cell r="I30" t="str">
            <v>** misc SERVICES code **</v>
          </cell>
        </row>
        <row r="31">
          <cell r="C31" t="str">
            <v>10MII</v>
          </cell>
          <cell r="E31" t="str">
            <v>** misc VALVE code **</v>
          </cell>
          <cell r="F31" t="str">
            <v>REPLUMB</v>
          </cell>
          <cell r="G31" t="str">
            <v>ELECMI-JUMPER</v>
          </cell>
          <cell r="I31" t="str">
            <v>** misc SERVICES code **</v>
          </cell>
        </row>
        <row r="32">
          <cell r="C32" t="str">
            <v>12MII</v>
          </cell>
          <cell r="F32" t="str">
            <v>** misc INFRASTRUCTURE code **</v>
          </cell>
          <cell r="G32" t="str">
            <v>** misc ADD-ON code **</v>
          </cell>
          <cell r="I32" t="str">
            <v>** misc SERVICES code **</v>
          </cell>
        </row>
        <row r="33">
          <cell r="C33" t="str">
            <v>REGII-RETRO-1M1R</v>
          </cell>
          <cell r="F33" t="str">
            <v>** misc INFRASTRUCTURE code **</v>
          </cell>
          <cell r="G33" t="str">
            <v>** misc ADD-ON code **</v>
          </cell>
          <cell r="I33" t="str">
            <v>** misc SERVICES code **</v>
          </cell>
        </row>
        <row r="34">
          <cell r="C34" t="str">
            <v>REGII-RETRO-1M2R</v>
          </cell>
          <cell r="F34" t="str">
            <v>** misc INFRASTRUCTURE code **</v>
          </cell>
          <cell r="G34" t="str">
            <v>** misc ADD-ON code **</v>
          </cell>
          <cell r="I34" t="str">
            <v>** misc SERVICES code **</v>
          </cell>
        </row>
        <row r="35">
          <cell r="C35" t="str">
            <v>ENDPOINTII-RETRO-1M1T</v>
          </cell>
          <cell r="F35" t="str">
            <v>** misc INFRASTRUCTURE code **</v>
          </cell>
          <cell r="G35" t="str">
            <v>** misc ADD-ON code **</v>
          </cell>
          <cell r="I35" t="str">
            <v>** misc SERVICES code **</v>
          </cell>
        </row>
        <row r="36">
          <cell r="C36" t="str">
            <v>ENDPOINTII-RETRO-1M2T</v>
          </cell>
          <cell r="G36" t="str">
            <v>** misc ADD-ON code **</v>
          </cell>
          <cell r="I36" t="str">
            <v>** misc SERVICES code **</v>
          </cell>
        </row>
        <row r="37">
          <cell r="C37" t="str">
            <v>ENDPOINTII-RETRO-2M1T</v>
          </cell>
          <cell r="G37" t="str">
            <v>** misc ADD-ON code **</v>
          </cell>
          <cell r="I37" t="str">
            <v>** misc SERVICES code **</v>
          </cell>
        </row>
        <row r="38">
          <cell r="C38" t="str">
            <v>ELECMI-SP-RES</v>
          </cell>
          <cell r="I38" t="str">
            <v>** misc SERVICES code **</v>
          </cell>
        </row>
        <row r="39">
          <cell r="C39" t="str">
            <v>ELECMI-PP-RES</v>
          </cell>
        </row>
        <row r="40">
          <cell r="C40" t="str">
            <v>ELECMI-PP-COM</v>
          </cell>
        </row>
        <row r="41">
          <cell r="C41" t="str">
            <v>ELECMI-SP-COM</v>
          </cell>
        </row>
        <row r="42">
          <cell r="C42" t="str">
            <v>ELECMI-PP-IND</v>
          </cell>
        </row>
        <row r="43">
          <cell r="C43" t="str">
            <v>GASINDEX-RES</v>
          </cell>
        </row>
        <row r="44">
          <cell r="C44" t="str">
            <v>GASINDEX-COM</v>
          </cell>
        </row>
        <row r="45">
          <cell r="C45" t="str">
            <v>GASMI-RES</v>
          </cell>
        </row>
        <row r="46">
          <cell r="C46" t="str">
            <v>GASMI-SM-COM</v>
          </cell>
        </row>
        <row r="47">
          <cell r="C47" t="str">
            <v>GASMI-INT-COM</v>
          </cell>
        </row>
        <row r="48">
          <cell r="C48" t="str">
            <v>GASMI-LG-COM</v>
          </cell>
        </row>
        <row r="49">
          <cell r="C49" t="str">
            <v>GASMI-INDUSTRIAL</v>
          </cell>
        </row>
        <row r="50">
          <cell r="C50" t="str">
            <v>GASMI-PILOT</v>
          </cell>
        </row>
        <row r="51">
          <cell r="C51" t="str">
            <v>** misc METER code **</v>
          </cell>
        </row>
        <row r="52">
          <cell r="C52" t="str">
            <v>** misc METER code **</v>
          </cell>
        </row>
        <row r="53">
          <cell r="C53" t="str">
            <v>** misc METER code **</v>
          </cell>
        </row>
        <row r="54">
          <cell r="C54" t="str">
            <v>** misc METER code **</v>
          </cell>
        </row>
        <row r="55">
          <cell r="C55" t="str">
            <v>** misc METER code **</v>
          </cell>
        </row>
        <row r="56">
          <cell r="C56" t="str">
            <v>** misc METER code **</v>
          </cell>
        </row>
        <row r="57">
          <cell r="C57" t="str">
            <v>** misc METER code **</v>
          </cell>
        </row>
        <row r="58">
          <cell r="C58" t="str">
            <v>** misc METER code **</v>
          </cell>
        </row>
        <row r="59">
          <cell r="C59" t="str">
            <v>** misc METER code **</v>
          </cell>
        </row>
        <row r="60">
          <cell r="C60" t="str">
            <v>** misc METER code **</v>
          </cell>
        </row>
        <row r="61">
          <cell r="C61" t="str">
            <v>** misc METER code **</v>
          </cell>
        </row>
        <row r="62">
          <cell r="C62" t="str">
            <v>** misc METER code **</v>
          </cell>
        </row>
      </sheetData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E2F1-D2F6-44F9-8760-58F784C12122}">
  <sheetPr filterMode="1"/>
  <dimension ref="A1:H130"/>
  <sheetViews>
    <sheetView tabSelected="1" workbookViewId="0">
      <pane ySplit="1" topLeftCell="A19" activePane="bottomLeft" state="frozen"/>
      <selection activeCell="A24" sqref="A24"/>
      <selection pane="bottomLeft" activeCell="L34" sqref="L34"/>
    </sheetView>
  </sheetViews>
  <sheetFormatPr defaultRowHeight="15.75" x14ac:dyDescent="0.25"/>
  <cols>
    <col min="1" max="1" width="45.28515625" style="1" bestFit="1" customWidth="1"/>
    <col min="2" max="2" width="18.42578125" style="3" hidden="1" customWidth="1"/>
    <col min="3" max="3" width="17.85546875" style="1" customWidth="1"/>
    <col min="4" max="4" width="17.85546875" style="4" customWidth="1"/>
    <col min="5" max="5" width="17.85546875" style="60" customWidth="1"/>
    <col min="6" max="6" width="17.85546875" style="1" hidden="1" customWidth="1"/>
    <col min="7" max="7" width="51.5703125" style="1" hidden="1" customWidth="1"/>
    <col min="8" max="8" width="4.7109375" style="1" hidden="1" customWidth="1"/>
    <col min="9" max="16384" width="9.140625" style="1"/>
  </cols>
  <sheetData>
    <row r="1" spans="1:8" ht="18.75" hidden="1" x14ac:dyDescent="0.3">
      <c r="A1" s="64" t="s">
        <v>6</v>
      </c>
      <c r="B1" s="65"/>
      <c r="C1" s="65"/>
      <c r="D1" s="65"/>
      <c r="E1" s="65"/>
      <c r="F1" s="65"/>
      <c r="G1" s="65"/>
      <c r="H1" s="66"/>
    </row>
    <row r="2" spans="1:8" hidden="1" x14ac:dyDescent="0.25">
      <c r="A2" s="2" t="s">
        <v>7</v>
      </c>
      <c r="E2" s="5"/>
      <c r="H2" s="6"/>
    </row>
    <row r="3" spans="1:8" ht="31.5" x14ac:dyDescent="0.25">
      <c r="A3" s="7" t="s">
        <v>8</v>
      </c>
      <c r="B3" s="8" t="s">
        <v>9</v>
      </c>
      <c r="C3" s="8" t="s">
        <v>10</v>
      </c>
      <c r="D3" s="9" t="s">
        <v>11</v>
      </c>
      <c r="E3" s="10" t="s">
        <v>12</v>
      </c>
      <c r="F3" s="11" t="s">
        <v>13</v>
      </c>
      <c r="G3" s="67" t="s">
        <v>1</v>
      </c>
      <c r="H3" s="68"/>
    </row>
    <row r="4" spans="1:8" hidden="1" x14ac:dyDescent="0.25">
      <c r="A4" s="12" t="s">
        <v>14</v>
      </c>
      <c r="B4" s="13" t="s">
        <v>15</v>
      </c>
      <c r="C4" s="14">
        <v>0</v>
      </c>
      <c r="D4" s="15">
        <v>0</v>
      </c>
      <c r="E4" s="16">
        <f>C4-C4*D4</f>
        <v>0</v>
      </c>
      <c r="F4" s="16">
        <f>B4*E4</f>
        <v>0</v>
      </c>
      <c r="G4" s="69" t="s">
        <v>16</v>
      </c>
      <c r="H4" s="70"/>
    </row>
    <row r="5" spans="1:8" x14ac:dyDescent="0.25">
      <c r="A5" s="12" t="s">
        <v>17</v>
      </c>
      <c r="B5" s="17">
        <v>1682</v>
      </c>
      <c r="C5" s="16">
        <f>ROUND('[1]Unit Price Quote'!K8,)</f>
        <v>72</v>
      </c>
      <c r="D5" s="15">
        <v>0.05</v>
      </c>
      <c r="E5" s="16">
        <f>C5-C5*D5</f>
        <v>68.400000000000006</v>
      </c>
      <c r="F5" s="16">
        <f t="shared" ref="F5:F19" si="0">B5*E5</f>
        <v>115048.8</v>
      </c>
      <c r="G5" s="62"/>
      <c r="H5" s="63"/>
    </row>
    <row r="6" spans="1:8" hidden="1" x14ac:dyDescent="0.25">
      <c r="A6" s="12" t="s">
        <v>18</v>
      </c>
      <c r="B6" s="13" t="s">
        <v>19</v>
      </c>
      <c r="C6" s="14">
        <v>0</v>
      </c>
      <c r="D6" s="15">
        <v>0</v>
      </c>
      <c r="E6" s="16">
        <f t="shared" ref="E6:E19" si="1">C6-C6*D6</f>
        <v>0</v>
      </c>
      <c r="F6" s="16">
        <f t="shared" si="0"/>
        <v>0</v>
      </c>
      <c r="G6" s="69" t="s">
        <v>16</v>
      </c>
      <c r="H6" s="70"/>
    </row>
    <row r="7" spans="1:8" x14ac:dyDescent="0.25">
      <c r="A7" s="12" t="s">
        <v>20</v>
      </c>
      <c r="B7" s="13">
        <v>1</v>
      </c>
      <c r="C7" s="16">
        <f>ROUND('[1]Unit Price Quote'!K10,)</f>
        <v>72</v>
      </c>
      <c r="D7" s="15">
        <v>0.05</v>
      </c>
      <c r="E7" s="16">
        <f t="shared" si="1"/>
        <v>68.400000000000006</v>
      </c>
      <c r="F7" s="16">
        <f t="shared" si="0"/>
        <v>68.400000000000006</v>
      </c>
      <c r="G7" s="62"/>
      <c r="H7" s="63"/>
    </row>
    <row r="8" spans="1:8" hidden="1" x14ac:dyDescent="0.25">
      <c r="A8" s="12" t="s">
        <v>21</v>
      </c>
      <c r="B8" s="13" t="s">
        <v>22</v>
      </c>
      <c r="C8" s="14">
        <v>0</v>
      </c>
      <c r="D8" s="15">
        <v>0</v>
      </c>
      <c r="E8" s="16">
        <f t="shared" si="1"/>
        <v>0</v>
      </c>
      <c r="F8" s="16">
        <f t="shared" si="0"/>
        <v>0</v>
      </c>
      <c r="G8" s="69" t="s">
        <v>16</v>
      </c>
      <c r="H8" s="70"/>
    </row>
    <row r="9" spans="1:8" x14ac:dyDescent="0.25">
      <c r="A9" s="12" t="s">
        <v>23</v>
      </c>
      <c r="B9" s="17">
        <v>2124</v>
      </c>
      <c r="C9" s="16">
        <f>ROUND('[1]Unit Price Quote'!K11,)</f>
        <v>72</v>
      </c>
      <c r="D9" s="15">
        <v>0.05</v>
      </c>
      <c r="E9" s="16">
        <f t="shared" si="1"/>
        <v>68.400000000000006</v>
      </c>
      <c r="F9" s="16">
        <f t="shared" si="0"/>
        <v>145281.60000000001</v>
      </c>
      <c r="G9" s="62"/>
      <c r="H9" s="63"/>
    </row>
    <row r="10" spans="1:8" hidden="1" x14ac:dyDescent="0.25">
      <c r="A10" s="12" t="s">
        <v>24</v>
      </c>
      <c r="B10" s="13" t="s">
        <v>25</v>
      </c>
      <c r="C10" s="14">
        <v>0</v>
      </c>
      <c r="D10" s="15">
        <v>0</v>
      </c>
      <c r="E10" s="16">
        <f t="shared" si="1"/>
        <v>0</v>
      </c>
      <c r="F10" s="16">
        <f t="shared" si="0"/>
        <v>0</v>
      </c>
      <c r="G10" s="69" t="s">
        <v>16</v>
      </c>
      <c r="H10" s="70"/>
    </row>
    <row r="11" spans="1:8" x14ac:dyDescent="0.25">
      <c r="A11" s="12" t="s">
        <v>26</v>
      </c>
      <c r="B11" s="13">
        <v>5</v>
      </c>
      <c r="C11" s="16">
        <f>ROUND('[1]Unit Price Quote'!K12,)</f>
        <v>420</v>
      </c>
      <c r="D11" s="15">
        <v>0.05</v>
      </c>
      <c r="E11" s="16">
        <f t="shared" si="1"/>
        <v>399</v>
      </c>
      <c r="F11" s="16">
        <f t="shared" si="0"/>
        <v>1995</v>
      </c>
      <c r="G11" s="62"/>
      <c r="H11" s="63"/>
    </row>
    <row r="12" spans="1:8" hidden="1" x14ac:dyDescent="0.25">
      <c r="A12" s="12" t="s">
        <v>27</v>
      </c>
      <c r="B12" s="13" t="s">
        <v>28</v>
      </c>
      <c r="C12" s="14">
        <v>0</v>
      </c>
      <c r="D12" s="15">
        <v>0</v>
      </c>
      <c r="E12" s="16">
        <f t="shared" si="1"/>
        <v>0</v>
      </c>
      <c r="F12" s="16">
        <f t="shared" si="0"/>
        <v>0</v>
      </c>
      <c r="G12" s="69" t="s">
        <v>16</v>
      </c>
      <c r="H12" s="70"/>
    </row>
    <row r="13" spans="1:8" x14ac:dyDescent="0.25">
      <c r="A13" s="12" t="s">
        <v>29</v>
      </c>
      <c r="B13" s="13">
        <v>164</v>
      </c>
      <c r="C13" s="16">
        <f>ROUND('[1]Unit Price Quote'!K13,)</f>
        <v>420</v>
      </c>
      <c r="D13" s="15">
        <v>0.05</v>
      </c>
      <c r="E13" s="16">
        <f t="shared" si="1"/>
        <v>399</v>
      </c>
      <c r="F13" s="16">
        <f t="shared" si="0"/>
        <v>65436</v>
      </c>
      <c r="G13" s="62"/>
      <c r="H13" s="63"/>
    </row>
    <row r="14" spans="1:8" hidden="1" x14ac:dyDescent="0.25">
      <c r="A14" s="12" t="s">
        <v>30</v>
      </c>
      <c r="B14" s="13" t="s">
        <v>31</v>
      </c>
      <c r="C14" s="14">
        <v>0</v>
      </c>
      <c r="D14" s="15">
        <v>0</v>
      </c>
      <c r="E14" s="16">
        <f t="shared" si="1"/>
        <v>0</v>
      </c>
      <c r="F14" s="16">
        <f t="shared" si="0"/>
        <v>0</v>
      </c>
      <c r="G14" s="69" t="s">
        <v>16</v>
      </c>
      <c r="H14" s="70"/>
    </row>
    <row r="15" spans="1:8" x14ac:dyDescent="0.25">
      <c r="A15" s="12" t="s">
        <v>32</v>
      </c>
      <c r="B15" s="13">
        <v>13</v>
      </c>
      <c r="C15" s="16">
        <f>ROUND('[1]Unit Price Quote'!K14,)</f>
        <v>824</v>
      </c>
      <c r="D15" s="15">
        <v>0.05</v>
      </c>
      <c r="E15" s="16">
        <f t="shared" si="1"/>
        <v>782.8</v>
      </c>
      <c r="F15" s="16">
        <f t="shared" si="0"/>
        <v>10176.4</v>
      </c>
      <c r="G15" s="62"/>
      <c r="H15" s="63"/>
    </row>
    <row r="16" spans="1:8" hidden="1" x14ac:dyDescent="0.25">
      <c r="A16" s="12" t="s">
        <v>33</v>
      </c>
      <c r="B16" s="13" t="s">
        <v>34</v>
      </c>
      <c r="C16" s="14">
        <v>0</v>
      </c>
      <c r="D16" s="15">
        <v>0</v>
      </c>
      <c r="E16" s="16">
        <f t="shared" si="1"/>
        <v>0</v>
      </c>
      <c r="F16" s="16">
        <f t="shared" si="0"/>
        <v>0</v>
      </c>
      <c r="G16" s="69" t="s">
        <v>16</v>
      </c>
      <c r="H16" s="70"/>
    </row>
    <row r="17" spans="1:8" x14ac:dyDescent="0.25">
      <c r="A17" s="12" t="s">
        <v>35</v>
      </c>
      <c r="B17" s="13">
        <v>11</v>
      </c>
      <c r="C17" s="16">
        <f>ROUND('[1]Unit Price Quote'!K15,)</f>
        <v>1214</v>
      </c>
      <c r="D17" s="15">
        <v>0.05</v>
      </c>
      <c r="E17" s="16">
        <f t="shared" si="1"/>
        <v>1153.3</v>
      </c>
      <c r="F17" s="16">
        <f t="shared" si="0"/>
        <v>12686.3</v>
      </c>
      <c r="G17" s="62"/>
      <c r="H17" s="63"/>
    </row>
    <row r="18" spans="1:8" hidden="1" x14ac:dyDescent="0.25">
      <c r="A18" s="12" t="s">
        <v>36</v>
      </c>
      <c r="B18" s="13" t="s">
        <v>37</v>
      </c>
      <c r="C18" s="14">
        <v>0</v>
      </c>
      <c r="D18" s="15">
        <v>0</v>
      </c>
      <c r="E18" s="16">
        <f t="shared" si="1"/>
        <v>0</v>
      </c>
      <c r="F18" s="16">
        <f t="shared" si="0"/>
        <v>0</v>
      </c>
      <c r="G18" s="69" t="s">
        <v>16</v>
      </c>
      <c r="H18" s="70"/>
    </row>
    <row r="19" spans="1:8" x14ac:dyDescent="0.25">
      <c r="A19" s="12" t="s">
        <v>38</v>
      </c>
      <c r="B19" s="18">
        <v>2</v>
      </c>
      <c r="C19" s="16">
        <f>ROUND('[1]Unit Price Quote'!K16,)</f>
        <v>2075</v>
      </c>
      <c r="D19" s="15">
        <v>0.05</v>
      </c>
      <c r="E19" s="16">
        <f t="shared" si="1"/>
        <v>1971.25</v>
      </c>
      <c r="F19" s="16">
        <f t="shared" si="0"/>
        <v>3942.5</v>
      </c>
      <c r="G19" s="69"/>
      <c r="H19" s="70"/>
    </row>
    <row r="20" spans="1:8" ht="16.5" hidden="1" thickBot="1" x14ac:dyDescent="0.3">
      <c r="A20" s="71" t="s">
        <v>39</v>
      </c>
      <c r="B20" s="72"/>
      <c r="C20" s="72"/>
      <c r="D20" s="72"/>
      <c r="E20" s="72"/>
      <c r="F20" s="73"/>
      <c r="G20" s="74"/>
      <c r="H20" s="75"/>
    </row>
    <row r="21" spans="1:8" s="21" customFormat="1" ht="16.5" hidden="1" thickTop="1" x14ac:dyDescent="0.25">
      <c r="A21" s="19"/>
      <c r="B21" s="20"/>
      <c r="C21" s="21" t="s">
        <v>40</v>
      </c>
      <c r="D21" s="22"/>
      <c r="E21" s="23" t="s">
        <v>41</v>
      </c>
      <c r="F21" s="24">
        <f>SUM(F4:F19)</f>
        <v>354635</v>
      </c>
      <c r="G21" s="76"/>
      <c r="H21" s="77"/>
    </row>
    <row r="22" spans="1:8" hidden="1" x14ac:dyDescent="0.25">
      <c r="A22" s="25"/>
      <c r="D22" s="5"/>
      <c r="E22" s="4"/>
      <c r="H22" s="6"/>
    </row>
    <row r="23" spans="1:8" x14ac:dyDescent="0.25">
      <c r="A23" s="2" t="s">
        <v>42</v>
      </c>
      <c r="D23" s="5"/>
      <c r="E23" s="4"/>
      <c r="H23" s="6"/>
    </row>
    <row r="24" spans="1:8" ht="30" x14ac:dyDescent="0.25">
      <c r="A24" s="7" t="s">
        <v>8</v>
      </c>
      <c r="B24" s="8" t="s">
        <v>9</v>
      </c>
      <c r="C24" s="8" t="s">
        <v>10</v>
      </c>
      <c r="D24" s="9" t="s">
        <v>11</v>
      </c>
      <c r="E24" s="26" t="s">
        <v>43</v>
      </c>
      <c r="F24" s="11" t="s">
        <v>13</v>
      </c>
      <c r="G24" s="67" t="s">
        <v>1</v>
      </c>
      <c r="H24" s="68"/>
    </row>
    <row r="25" spans="1:8" hidden="1" x14ac:dyDescent="0.25">
      <c r="A25" s="12" t="s">
        <v>14</v>
      </c>
      <c r="B25" s="17">
        <v>1682</v>
      </c>
      <c r="C25" s="14"/>
      <c r="D25" s="15">
        <v>0</v>
      </c>
      <c r="E25" s="16">
        <f>C25-C25*D25</f>
        <v>0</v>
      </c>
      <c r="F25" s="16">
        <f>B25*E25</f>
        <v>0</v>
      </c>
      <c r="G25" s="69" t="s">
        <v>16</v>
      </c>
      <c r="H25" s="70"/>
    </row>
    <row r="26" spans="1:8" x14ac:dyDescent="0.25">
      <c r="A26" s="12" t="s">
        <v>17</v>
      </c>
      <c r="B26" s="17">
        <f>'[1]Line x Line'!G2</f>
        <v>1682</v>
      </c>
      <c r="C26" s="16">
        <f>C5</f>
        <v>72</v>
      </c>
      <c r="D26" s="15">
        <v>0.05</v>
      </c>
      <c r="E26" s="16">
        <f>C26-C26*D26</f>
        <v>68.400000000000006</v>
      </c>
      <c r="F26" s="16">
        <f>B26*E26</f>
        <v>115048.8</v>
      </c>
      <c r="G26" s="62"/>
      <c r="H26" s="63"/>
    </row>
    <row r="27" spans="1:8" hidden="1" x14ac:dyDescent="0.25">
      <c r="A27" s="12" t="s">
        <v>18</v>
      </c>
      <c r="B27" s="13">
        <v>1</v>
      </c>
      <c r="C27" s="14"/>
      <c r="D27" s="15">
        <v>0</v>
      </c>
      <c r="E27" s="16">
        <f t="shared" ref="E27:E40" si="2">C27-C27*D27</f>
        <v>0</v>
      </c>
      <c r="F27" s="16">
        <f t="shared" ref="F27:F40" si="3">B27*E27</f>
        <v>0</v>
      </c>
      <c r="G27" s="69" t="s">
        <v>16</v>
      </c>
      <c r="H27" s="70"/>
    </row>
    <row r="28" spans="1:8" x14ac:dyDescent="0.25">
      <c r="A28" s="12" t="s">
        <v>20</v>
      </c>
      <c r="B28" s="13">
        <v>1</v>
      </c>
      <c r="C28" s="16">
        <f>C7</f>
        <v>72</v>
      </c>
      <c r="D28" s="15">
        <v>0.05</v>
      </c>
      <c r="E28" s="16">
        <f t="shared" si="2"/>
        <v>68.400000000000006</v>
      </c>
      <c r="F28" s="16">
        <f t="shared" si="3"/>
        <v>68.400000000000006</v>
      </c>
      <c r="G28" s="62"/>
      <c r="H28" s="63"/>
    </row>
    <row r="29" spans="1:8" hidden="1" x14ac:dyDescent="0.25">
      <c r="A29" s="12" t="s">
        <v>21</v>
      </c>
      <c r="B29" s="17">
        <v>2124</v>
      </c>
      <c r="C29" s="14"/>
      <c r="D29" s="15">
        <v>0</v>
      </c>
      <c r="E29" s="16">
        <f t="shared" si="2"/>
        <v>0</v>
      </c>
      <c r="F29" s="16">
        <f t="shared" si="3"/>
        <v>0</v>
      </c>
      <c r="G29" s="69" t="s">
        <v>16</v>
      </c>
      <c r="H29" s="70"/>
    </row>
    <row r="30" spans="1:8" x14ac:dyDescent="0.25">
      <c r="A30" s="12" t="s">
        <v>23</v>
      </c>
      <c r="B30" s="17">
        <v>2124</v>
      </c>
      <c r="C30" s="16">
        <f>C9</f>
        <v>72</v>
      </c>
      <c r="D30" s="15">
        <v>0.05</v>
      </c>
      <c r="E30" s="16">
        <f t="shared" si="2"/>
        <v>68.400000000000006</v>
      </c>
      <c r="F30" s="16">
        <f t="shared" si="3"/>
        <v>145281.60000000001</v>
      </c>
      <c r="G30" s="62"/>
      <c r="H30" s="63"/>
    </row>
    <row r="31" spans="1:8" hidden="1" x14ac:dyDescent="0.25">
      <c r="A31" s="12" t="s">
        <v>24</v>
      </c>
      <c r="B31" s="13">
        <v>5</v>
      </c>
      <c r="C31" s="14"/>
      <c r="D31" s="15">
        <v>0</v>
      </c>
      <c r="E31" s="16">
        <f t="shared" si="2"/>
        <v>0</v>
      </c>
      <c r="F31" s="16">
        <f t="shared" si="3"/>
        <v>0</v>
      </c>
      <c r="G31" s="69" t="s">
        <v>16</v>
      </c>
      <c r="H31" s="70"/>
    </row>
    <row r="32" spans="1:8" x14ac:dyDescent="0.25">
      <c r="A32" s="12" t="s">
        <v>44</v>
      </c>
      <c r="B32" s="13">
        <v>5</v>
      </c>
      <c r="C32" s="16">
        <f>C11</f>
        <v>420</v>
      </c>
      <c r="D32" s="15">
        <v>0.05</v>
      </c>
      <c r="E32" s="16">
        <f t="shared" si="2"/>
        <v>399</v>
      </c>
      <c r="F32" s="16">
        <f t="shared" si="3"/>
        <v>1995</v>
      </c>
      <c r="G32" s="62"/>
      <c r="H32" s="63"/>
    </row>
    <row r="33" spans="1:8" hidden="1" x14ac:dyDescent="0.25">
      <c r="A33" s="12" t="s">
        <v>27</v>
      </c>
      <c r="B33" s="13">
        <v>164</v>
      </c>
      <c r="C33" s="14"/>
      <c r="D33" s="15">
        <v>0</v>
      </c>
      <c r="E33" s="16">
        <f t="shared" si="2"/>
        <v>0</v>
      </c>
      <c r="F33" s="16">
        <f t="shared" si="3"/>
        <v>0</v>
      </c>
      <c r="G33" s="69" t="s">
        <v>16</v>
      </c>
      <c r="H33" s="70"/>
    </row>
    <row r="34" spans="1:8" x14ac:dyDescent="0.25">
      <c r="A34" s="12" t="s">
        <v>26</v>
      </c>
      <c r="B34" s="13">
        <v>164</v>
      </c>
      <c r="C34" s="16">
        <f>C13</f>
        <v>420</v>
      </c>
      <c r="D34" s="15">
        <v>0.05</v>
      </c>
      <c r="E34" s="16">
        <f t="shared" si="2"/>
        <v>399</v>
      </c>
      <c r="F34" s="16">
        <f t="shared" si="3"/>
        <v>65436</v>
      </c>
      <c r="G34" s="62"/>
      <c r="H34" s="63"/>
    </row>
    <row r="35" spans="1:8" hidden="1" x14ac:dyDescent="0.25">
      <c r="A35" s="12" t="s">
        <v>30</v>
      </c>
      <c r="B35" s="13">
        <v>13</v>
      </c>
      <c r="C35" s="14"/>
      <c r="D35" s="15">
        <v>0</v>
      </c>
      <c r="E35" s="16">
        <f t="shared" si="2"/>
        <v>0</v>
      </c>
      <c r="F35" s="16">
        <f t="shared" si="3"/>
        <v>0</v>
      </c>
      <c r="G35" s="69" t="s">
        <v>16</v>
      </c>
      <c r="H35" s="70"/>
    </row>
    <row r="36" spans="1:8" ht="15" customHeight="1" x14ac:dyDescent="0.25">
      <c r="A36" s="12" t="s">
        <v>45</v>
      </c>
      <c r="B36" s="13">
        <v>13</v>
      </c>
      <c r="C36" s="16">
        <f>C15</f>
        <v>824</v>
      </c>
      <c r="D36" s="15">
        <v>0.05</v>
      </c>
      <c r="E36" s="16">
        <f t="shared" si="2"/>
        <v>782.8</v>
      </c>
      <c r="F36" s="16">
        <f t="shared" si="3"/>
        <v>10176.4</v>
      </c>
      <c r="G36" s="62"/>
      <c r="H36" s="63"/>
    </row>
    <row r="37" spans="1:8" hidden="1" x14ac:dyDescent="0.25">
      <c r="A37" s="12" t="s">
        <v>33</v>
      </c>
      <c r="B37" s="13">
        <v>11</v>
      </c>
      <c r="C37" s="14"/>
      <c r="D37" s="15">
        <v>0</v>
      </c>
      <c r="E37" s="16">
        <f t="shared" si="2"/>
        <v>0</v>
      </c>
      <c r="F37" s="16">
        <f t="shared" si="3"/>
        <v>0</v>
      </c>
      <c r="G37" s="69" t="s">
        <v>16</v>
      </c>
      <c r="H37" s="70"/>
    </row>
    <row r="38" spans="1:8" x14ac:dyDescent="0.25">
      <c r="A38" s="12" t="s">
        <v>35</v>
      </c>
      <c r="B38" s="13">
        <v>11</v>
      </c>
      <c r="C38" s="16">
        <f>C17</f>
        <v>1214</v>
      </c>
      <c r="D38" s="15">
        <v>0.05</v>
      </c>
      <c r="E38" s="16">
        <f t="shared" si="2"/>
        <v>1153.3</v>
      </c>
      <c r="F38" s="16">
        <f t="shared" si="3"/>
        <v>12686.3</v>
      </c>
      <c r="G38" s="62"/>
      <c r="H38" s="63"/>
    </row>
    <row r="39" spans="1:8" hidden="1" x14ac:dyDescent="0.25">
      <c r="A39" s="12" t="s">
        <v>36</v>
      </c>
      <c r="B39" s="13">
        <v>2</v>
      </c>
      <c r="C39" s="14"/>
      <c r="D39" s="15">
        <v>0</v>
      </c>
      <c r="E39" s="16">
        <f t="shared" si="2"/>
        <v>0</v>
      </c>
      <c r="F39" s="16">
        <f t="shared" si="3"/>
        <v>0</v>
      </c>
      <c r="G39" s="69" t="s">
        <v>16</v>
      </c>
      <c r="H39" s="70"/>
    </row>
    <row r="40" spans="1:8" x14ac:dyDescent="0.25">
      <c r="A40" s="12" t="s">
        <v>38</v>
      </c>
      <c r="B40" s="27">
        <v>2</v>
      </c>
      <c r="C40" s="16">
        <f>C19</f>
        <v>2075</v>
      </c>
      <c r="D40" s="15">
        <v>0.05</v>
      </c>
      <c r="E40" s="16">
        <f t="shared" si="2"/>
        <v>1971.25</v>
      </c>
      <c r="F40" s="16">
        <f t="shared" si="3"/>
        <v>3942.5</v>
      </c>
      <c r="G40" s="69"/>
      <c r="H40" s="70"/>
    </row>
    <row r="41" spans="1:8" ht="16.5" hidden="1" thickBot="1" x14ac:dyDescent="0.3">
      <c r="A41" s="78" t="s">
        <v>39</v>
      </c>
      <c r="B41" s="79"/>
      <c r="C41" s="79"/>
      <c r="D41" s="79"/>
      <c r="E41" s="79"/>
      <c r="F41" s="79"/>
      <c r="G41" s="80"/>
      <c r="H41" s="81"/>
    </row>
    <row r="42" spans="1:8" s="21" customFormat="1" ht="16.5" hidden="1" thickTop="1" x14ac:dyDescent="0.25">
      <c r="A42" s="19"/>
      <c r="B42" s="28"/>
      <c r="C42" s="21" t="s">
        <v>40</v>
      </c>
      <c r="D42" s="22"/>
      <c r="E42" s="23" t="s">
        <v>41</v>
      </c>
      <c r="F42" s="24">
        <f>SUM(F25:F40)</f>
        <v>354635</v>
      </c>
      <c r="G42" s="76"/>
      <c r="H42" s="77"/>
    </row>
    <row r="43" spans="1:8" hidden="1" x14ac:dyDescent="0.25">
      <c r="A43" s="25"/>
      <c r="B43" s="29"/>
      <c r="D43" s="5"/>
      <c r="E43" s="4"/>
      <c r="H43" s="6"/>
    </row>
    <row r="44" spans="1:8" hidden="1" x14ac:dyDescent="0.25">
      <c r="A44" s="2" t="s">
        <v>46</v>
      </c>
      <c r="D44" s="5"/>
      <c r="E44" s="4"/>
      <c r="H44" s="6"/>
    </row>
    <row r="45" spans="1:8" ht="30" hidden="1" x14ac:dyDescent="0.25">
      <c r="A45" s="7" t="s">
        <v>0</v>
      </c>
      <c r="B45" s="8" t="s">
        <v>9</v>
      </c>
      <c r="C45" s="30" t="s">
        <v>10</v>
      </c>
      <c r="D45" s="9" t="s">
        <v>11</v>
      </c>
      <c r="E45" s="26" t="s">
        <v>43</v>
      </c>
      <c r="F45" s="11" t="s">
        <v>13</v>
      </c>
      <c r="G45" s="67" t="s">
        <v>1</v>
      </c>
      <c r="H45" s="68"/>
    </row>
    <row r="46" spans="1:8" hidden="1" x14ac:dyDescent="0.25">
      <c r="A46" s="12" t="s">
        <v>47</v>
      </c>
      <c r="B46" s="13">
        <v>2</v>
      </c>
      <c r="C46" s="14"/>
      <c r="D46" s="15">
        <v>0</v>
      </c>
      <c r="E46" s="16">
        <f>C46-C46*D46</f>
        <v>0</v>
      </c>
      <c r="F46" s="16">
        <f>B46*E46</f>
        <v>0</v>
      </c>
      <c r="G46" s="69" t="s">
        <v>48</v>
      </c>
      <c r="H46" s="70"/>
    </row>
    <row r="47" spans="1:8" hidden="1" x14ac:dyDescent="0.25">
      <c r="A47" s="12" t="s">
        <v>49</v>
      </c>
      <c r="B47" s="13">
        <v>1</v>
      </c>
      <c r="C47" s="14"/>
      <c r="D47" s="15">
        <v>0</v>
      </c>
      <c r="E47" s="16">
        <f t="shared" ref="E47:E48" si="4">C47-C47*D47</f>
        <v>0</v>
      </c>
      <c r="F47" s="16">
        <f t="shared" ref="F47:F48" si="5">B47*E47</f>
        <v>0</v>
      </c>
      <c r="G47" s="69" t="s">
        <v>48</v>
      </c>
      <c r="H47" s="70"/>
    </row>
    <row r="48" spans="1:8" hidden="1" x14ac:dyDescent="0.25">
      <c r="A48" s="12" t="s">
        <v>50</v>
      </c>
      <c r="B48" s="13">
        <v>1</v>
      </c>
      <c r="C48" s="14"/>
      <c r="D48" s="15">
        <v>0</v>
      </c>
      <c r="E48" s="16">
        <f t="shared" si="4"/>
        <v>0</v>
      </c>
      <c r="F48" s="16">
        <f t="shared" si="5"/>
        <v>0</v>
      </c>
      <c r="G48" s="69" t="s">
        <v>48</v>
      </c>
      <c r="H48" s="70"/>
    </row>
    <row r="49" spans="1:8" ht="16.5" hidden="1" thickBot="1" x14ac:dyDescent="0.3">
      <c r="A49" s="31" t="s">
        <v>2</v>
      </c>
      <c r="B49" s="32"/>
      <c r="C49" s="33"/>
      <c r="D49" s="34">
        <v>0</v>
      </c>
      <c r="E49" s="33">
        <f>C49-C49*D49</f>
        <v>0</v>
      </c>
      <c r="F49" s="33">
        <f>B49*E49</f>
        <v>0</v>
      </c>
      <c r="G49" s="79" t="s">
        <v>48</v>
      </c>
      <c r="H49" s="82"/>
    </row>
    <row r="50" spans="1:8" ht="16.5" hidden="1" thickTop="1" x14ac:dyDescent="0.25">
      <c r="A50" s="25"/>
      <c r="D50" s="5"/>
      <c r="E50" s="23" t="s">
        <v>41</v>
      </c>
      <c r="F50" s="24">
        <f>SUM(F46:F49)</f>
        <v>0</v>
      </c>
      <c r="H50" s="6"/>
    </row>
    <row r="51" spans="1:8" hidden="1" x14ac:dyDescent="0.25">
      <c r="A51" s="2" t="s">
        <v>51</v>
      </c>
      <c r="D51" s="5"/>
      <c r="E51" s="4"/>
      <c r="H51" s="6"/>
    </row>
    <row r="52" spans="1:8" ht="30" hidden="1" x14ac:dyDescent="0.25">
      <c r="A52" s="7" t="s">
        <v>0</v>
      </c>
      <c r="B52" s="8" t="s">
        <v>9</v>
      </c>
      <c r="C52" s="8" t="s">
        <v>10</v>
      </c>
      <c r="D52" s="9" t="s">
        <v>11</v>
      </c>
      <c r="E52" s="26" t="s">
        <v>43</v>
      </c>
      <c r="F52" s="11" t="s">
        <v>13</v>
      </c>
      <c r="G52" s="67" t="s">
        <v>1</v>
      </c>
      <c r="H52" s="68"/>
    </row>
    <row r="53" spans="1:8" hidden="1" x14ac:dyDescent="0.25">
      <c r="A53" s="12" t="s">
        <v>52</v>
      </c>
      <c r="B53" s="13">
        <v>1</v>
      </c>
      <c r="C53" s="14">
        <v>0</v>
      </c>
      <c r="D53" s="15">
        <v>0</v>
      </c>
      <c r="E53" s="16">
        <f t="shared" ref="E53:E54" si="6">C53-C53*D53</f>
        <v>0</v>
      </c>
      <c r="F53" s="16">
        <f t="shared" ref="F53:F54" si="7">B53*E53</f>
        <v>0</v>
      </c>
      <c r="G53" s="69" t="s">
        <v>48</v>
      </c>
      <c r="H53" s="70"/>
    </row>
    <row r="54" spans="1:8" hidden="1" x14ac:dyDescent="0.25">
      <c r="A54" s="12" t="s">
        <v>53</v>
      </c>
      <c r="B54" s="13">
        <v>1</v>
      </c>
      <c r="C54" s="14">
        <v>0</v>
      </c>
      <c r="D54" s="15">
        <v>0</v>
      </c>
      <c r="E54" s="16">
        <f t="shared" si="6"/>
        <v>0</v>
      </c>
      <c r="F54" s="16">
        <f t="shared" si="7"/>
        <v>0</v>
      </c>
      <c r="G54" s="69" t="s">
        <v>48</v>
      </c>
      <c r="H54" s="70"/>
    </row>
    <row r="55" spans="1:8" ht="16.5" hidden="1" thickBot="1" x14ac:dyDescent="0.3">
      <c r="A55" s="31" t="s">
        <v>2</v>
      </c>
      <c r="B55" s="32"/>
      <c r="C55" s="35">
        <v>0</v>
      </c>
      <c r="D55" s="34">
        <v>0</v>
      </c>
      <c r="E55" s="33">
        <f>C55-C55*D55</f>
        <v>0</v>
      </c>
      <c r="F55" s="33">
        <f>B55*E55</f>
        <v>0</v>
      </c>
      <c r="G55" s="79" t="s">
        <v>48</v>
      </c>
      <c r="H55" s="82"/>
    </row>
    <row r="56" spans="1:8" hidden="1" x14ac:dyDescent="0.25">
      <c r="A56" s="25"/>
      <c r="D56" s="5"/>
      <c r="E56" s="23" t="s">
        <v>41</v>
      </c>
      <c r="F56" s="24">
        <f>SUM(F53:F55)</f>
        <v>0</v>
      </c>
      <c r="H56" s="6"/>
    </row>
    <row r="57" spans="1:8" hidden="1" x14ac:dyDescent="0.25">
      <c r="A57" s="36" t="s">
        <v>54</v>
      </c>
      <c r="D57" s="5"/>
      <c r="E57" s="4"/>
      <c r="H57" s="6"/>
    </row>
    <row r="58" spans="1:8" ht="30" hidden="1" x14ac:dyDescent="0.25">
      <c r="A58" s="7" t="s">
        <v>0</v>
      </c>
      <c r="B58" s="8" t="s">
        <v>9</v>
      </c>
      <c r="C58" s="8" t="s">
        <v>10</v>
      </c>
      <c r="D58" s="9" t="s">
        <v>11</v>
      </c>
      <c r="E58" s="26" t="s">
        <v>43</v>
      </c>
      <c r="F58" s="11" t="s">
        <v>13</v>
      </c>
      <c r="G58" s="67" t="s">
        <v>1</v>
      </c>
      <c r="H58" s="68"/>
    </row>
    <row r="59" spans="1:8" hidden="1" x14ac:dyDescent="0.25">
      <c r="A59" s="12" t="s">
        <v>55</v>
      </c>
      <c r="B59" s="13">
        <v>1</v>
      </c>
      <c r="C59" s="14">
        <v>0</v>
      </c>
      <c r="D59" s="15">
        <v>0</v>
      </c>
      <c r="E59" s="16">
        <f t="shared" ref="E59:E60" si="8">C59-C59*D59</f>
        <v>0</v>
      </c>
      <c r="F59" s="16">
        <f t="shared" ref="F59:F60" si="9">B59*E59</f>
        <v>0</v>
      </c>
      <c r="G59" s="69" t="s">
        <v>48</v>
      </c>
      <c r="H59" s="70"/>
    </row>
    <row r="60" spans="1:8" hidden="1" x14ac:dyDescent="0.25">
      <c r="A60" s="12" t="s">
        <v>56</v>
      </c>
      <c r="B60" s="13">
        <v>1</v>
      </c>
      <c r="C60" s="14">
        <v>0</v>
      </c>
      <c r="D60" s="15">
        <v>0</v>
      </c>
      <c r="E60" s="16">
        <f t="shared" si="8"/>
        <v>0</v>
      </c>
      <c r="F60" s="16">
        <f t="shared" si="9"/>
        <v>0</v>
      </c>
      <c r="G60" s="69" t="s">
        <v>48</v>
      </c>
      <c r="H60" s="70"/>
    </row>
    <row r="61" spans="1:8" ht="16.5" hidden="1" thickBot="1" x14ac:dyDescent="0.3">
      <c r="A61" s="31" t="s">
        <v>2</v>
      </c>
      <c r="B61" s="32"/>
      <c r="C61" s="35">
        <v>0</v>
      </c>
      <c r="D61" s="34">
        <v>0</v>
      </c>
      <c r="E61" s="33">
        <f>C61-C61*D61</f>
        <v>0</v>
      </c>
      <c r="F61" s="33">
        <f>B61*E61</f>
        <v>0</v>
      </c>
      <c r="G61" s="79" t="s">
        <v>48</v>
      </c>
      <c r="H61" s="82"/>
    </row>
    <row r="62" spans="1:8" ht="16.5" hidden="1" thickTop="1" x14ac:dyDescent="0.25">
      <c r="A62" s="25"/>
      <c r="D62" s="5"/>
      <c r="E62" s="23" t="s">
        <v>41</v>
      </c>
      <c r="F62" s="24">
        <f>SUM(F59:F61)</f>
        <v>0</v>
      </c>
      <c r="H62" s="6"/>
    </row>
    <row r="63" spans="1:8" hidden="1" x14ac:dyDescent="0.25">
      <c r="A63" s="36" t="s">
        <v>57</v>
      </c>
      <c r="D63" s="5"/>
      <c r="E63" s="4"/>
      <c r="H63" s="6"/>
    </row>
    <row r="64" spans="1:8" ht="30" hidden="1" x14ac:dyDescent="0.25">
      <c r="A64" s="7" t="s">
        <v>0</v>
      </c>
      <c r="B64" s="8" t="s">
        <v>9</v>
      </c>
      <c r="C64" s="30" t="s">
        <v>10</v>
      </c>
      <c r="D64" s="9" t="s">
        <v>11</v>
      </c>
      <c r="E64" s="26" t="s">
        <v>43</v>
      </c>
      <c r="F64" s="11" t="s">
        <v>13</v>
      </c>
      <c r="G64" s="67" t="s">
        <v>1</v>
      </c>
      <c r="H64" s="68"/>
    </row>
    <row r="65" spans="1:8" hidden="1" x14ac:dyDescent="0.25">
      <c r="A65" s="12" t="s">
        <v>58</v>
      </c>
      <c r="B65" s="13">
        <v>1</v>
      </c>
      <c r="C65" s="14">
        <v>0</v>
      </c>
      <c r="D65" s="15">
        <v>0</v>
      </c>
      <c r="E65" s="16">
        <f t="shared" ref="E65:E66" si="10">C65-C65*D65</f>
        <v>0</v>
      </c>
      <c r="F65" s="16">
        <f t="shared" ref="F65:F66" si="11">B65*E65</f>
        <v>0</v>
      </c>
      <c r="G65" s="69" t="s">
        <v>48</v>
      </c>
      <c r="H65" s="70"/>
    </row>
    <row r="66" spans="1:8" hidden="1" x14ac:dyDescent="0.25">
      <c r="A66" s="12" t="s">
        <v>59</v>
      </c>
      <c r="B66" s="13">
        <v>1</v>
      </c>
      <c r="C66" s="14">
        <v>0</v>
      </c>
      <c r="D66" s="15">
        <v>0</v>
      </c>
      <c r="E66" s="16">
        <f t="shared" si="10"/>
        <v>0</v>
      </c>
      <c r="F66" s="16">
        <f t="shared" si="11"/>
        <v>0</v>
      </c>
      <c r="G66" s="69" t="s">
        <v>48</v>
      </c>
      <c r="H66" s="70"/>
    </row>
    <row r="67" spans="1:8" ht="16.5" hidden="1" thickBot="1" x14ac:dyDescent="0.3">
      <c r="A67" s="31" t="s">
        <v>2</v>
      </c>
      <c r="B67" s="32"/>
      <c r="C67" s="35">
        <v>0</v>
      </c>
      <c r="D67" s="34">
        <v>0</v>
      </c>
      <c r="E67" s="33">
        <f>C67-C67*D67</f>
        <v>0</v>
      </c>
      <c r="F67" s="33">
        <f>B67*E67</f>
        <v>0</v>
      </c>
      <c r="G67" s="79" t="s">
        <v>48</v>
      </c>
      <c r="H67" s="82"/>
    </row>
    <row r="68" spans="1:8" ht="16.5" hidden="1" thickTop="1" x14ac:dyDescent="0.25">
      <c r="A68" s="25"/>
      <c r="D68" s="5"/>
      <c r="E68" s="23" t="s">
        <v>41</v>
      </c>
      <c r="F68" s="24">
        <f>SUM(F65:F67)</f>
        <v>0</v>
      </c>
      <c r="H68" s="6"/>
    </row>
    <row r="69" spans="1:8" hidden="1" x14ac:dyDescent="0.25">
      <c r="A69" s="36" t="s">
        <v>60</v>
      </c>
      <c r="D69" s="5"/>
      <c r="E69" s="4"/>
      <c r="H69" s="6"/>
    </row>
    <row r="70" spans="1:8" ht="30" hidden="1" x14ac:dyDescent="0.25">
      <c r="A70" s="7" t="s">
        <v>0</v>
      </c>
      <c r="B70" s="8" t="s">
        <v>9</v>
      </c>
      <c r="C70" s="30" t="s">
        <v>10</v>
      </c>
      <c r="D70" s="9" t="s">
        <v>11</v>
      </c>
      <c r="E70" s="26" t="s">
        <v>43</v>
      </c>
      <c r="F70" s="11" t="s">
        <v>13</v>
      </c>
      <c r="G70" s="67" t="s">
        <v>1</v>
      </c>
      <c r="H70" s="68"/>
    </row>
    <row r="71" spans="1:8" hidden="1" x14ac:dyDescent="0.25">
      <c r="A71" s="12" t="s">
        <v>61</v>
      </c>
      <c r="B71" s="13">
        <v>1</v>
      </c>
      <c r="C71" s="14">
        <v>0</v>
      </c>
      <c r="D71" s="15">
        <v>0</v>
      </c>
      <c r="E71" s="16">
        <f t="shared" ref="E71:E72" si="12">C71-C71*D71</f>
        <v>0</v>
      </c>
      <c r="F71" s="16">
        <f t="shared" ref="F71:F72" si="13">B71*E71</f>
        <v>0</v>
      </c>
      <c r="G71" s="69" t="s">
        <v>48</v>
      </c>
      <c r="H71" s="70"/>
    </row>
    <row r="72" spans="1:8" hidden="1" x14ac:dyDescent="0.25">
      <c r="A72" s="12" t="s">
        <v>4</v>
      </c>
      <c r="B72" s="13">
        <v>1</v>
      </c>
      <c r="C72" s="14">
        <v>0</v>
      </c>
      <c r="D72" s="15">
        <v>0</v>
      </c>
      <c r="E72" s="16">
        <f t="shared" si="12"/>
        <v>0</v>
      </c>
      <c r="F72" s="16">
        <f t="shared" si="13"/>
        <v>0</v>
      </c>
      <c r="G72" s="69" t="s">
        <v>48</v>
      </c>
      <c r="H72" s="70"/>
    </row>
    <row r="73" spans="1:8" ht="16.5" hidden="1" thickBot="1" x14ac:dyDescent="0.3">
      <c r="A73" s="31" t="s">
        <v>2</v>
      </c>
      <c r="B73" s="32"/>
      <c r="C73" s="35">
        <v>0</v>
      </c>
      <c r="D73" s="34">
        <v>0</v>
      </c>
      <c r="E73" s="33">
        <f>C73-C73*D73</f>
        <v>0</v>
      </c>
      <c r="F73" s="33">
        <f>B73*E73</f>
        <v>0</v>
      </c>
      <c r="G73" s="79" t="s">
        <v>48</v>
      </c>
      <c r="H73" s="82"/>
    </row>
    <row r="74" spans="1:8" ht="16.5" hidden="1" thickTop="1" x14ac:dyDescent="0.25">
      <c r="A74" s="25"/>
      <c r="D74" s="5"/>
      <c r="E74" s="23" t="s">
        <v>41</v>
      </c>
      <c r="F74" s="24">
        <f>SUM(F71:F73)</f>
        <v>0</v>
      </c>
      <c r="H74" s="6"/>
    </row>
    <row r="75" spans="1:8" x14ac:dyDescent="0.25">
      <c r="A75" s="36" t="s">
        <v>62</v>
      </c>
      <c r="D75" s="5"/>
      <c r="E75" s="4"/>
      <c r="H75" s="6"/>
    </row>
    <row r="76" spans="1:8" ht="31.5" x14ac:dyDescent="0.25">
      <c r="A76" s="7" t="s">
        <v>0</v>
      </c>
      <c r="B76" s="8" t="s">
        <v>63</v>
      </c>
      <c r="C76" s="37" t="s">
        <v>64</v>
      </c>
      <c r="D76" s="9" t="s">
        <v>11</v>
      </c>
      <c r="E76" s="26" t="s">
        <v>43</v>
      </c>
      <c r="F76" s="11" t="s">
        <v>13</v>
      </c>
      <c r="G76" s="67" t="s">
        <v>1</v>
      </c>
      <c r="H76" s="68"/>
    </row>
    <row r="77" spans="1:8" x14ac:dyDescent="0.25">
      <c r="A77" s="12" t="s">
        <v>3</v>
      </c>
      <c r="B77" s="13">
        <f>'[1]PROPOSAL INPUTS'!M78*8</f>
        <v>816</v>
      </c>
      <c r="C77" s="16">
        <f>ROUND('[1]PROPOSAL INPUTS'!P35,)</f>
        <v>151</v>
      </c>
      <c r="D77" s="15">
        <v>0.05</v>
      </c>
      <c r="E77" s="16">
        <f t="shared" ref="E77:E89" si="14">C77-C77*D77</f>
        <v>143.44999999999999</v>
      </c>
      <c r="F77" s="16">
        <f t="shared" ref="F77:F89" si="15">B77*E77</f>
        <v>117055.2</v>
      </c>
      <c r="G77" s="83" t="s">
        <v>65</v>
      </c>
      <c r="H77" s="84"/>
    </row>
    <row r="78" spans="1:8" hidden="1" x14ac:dyDescent="0.25">
      <c r="A78" s="12" t="s">
        <v>66</v>
      </c>
      <c r="B78" s="13"/>
      <c r="C78" s="14">
        <v>0</v>
      </c>
      <c r="D78" s="15">
        <v>0</v>
      </c>
      <c r="E78" s="16">
        <f t="shared" si="14"/>
        <v>0</v>
      </c>
      <c r="F78" s="16">
        <f t="shared" si="15"/>
        <v>0</v>
      </c>
      <c r="G78" s="85" t="s">
        <v>48</v>
      </c>
      <c r="H78" s="86"/>
    </row>
    <row r="79" spans="1:8" hidden="1" x14ac:dyDescent="0.25">
      <c r="A79" s="12" t="s">
        <v>67</v>
      </c>
      <c r="B79" s="13"/>
      <c r="C79" s="16">
        <v>0</v>
      </c>
      <c r="D79" s="15">
        <v>0.05</v>
      </c>
      <c r="E79" s="16">
        <f t="shared" si="14"/>
        <v>0</v>
      </c>
      <c r="F79" s="16">
        <f t="shared" si="15"/>
        <v>0</v>
      </c>
      <c r="G79" s="83" t="s">
        <v>68</v>
      </c>
      <c r="H79" s="84"/>
    </row>
    <row r="80" spans="1:8" hidden="1" x14ac:dyDescent="0.25">
      <c r="A80" s="12" t="s">
        <v>69</v>
      </c>
      <c r="B80" s="13"/>
      <c r="C80" s="16">
        <v>0</v>
      </c>
      <c r="D80" s="15">
        <v>0</v>
      </c>
      <c r="E80" s="16">
        <f t="shared" si="14"/>
        <v>0</v>
      </c>
      <c r="F80" s="16">
        <f t="shared" si="15"/>
        <v>0</v>
      </c>
      <c r="G80" s="83" t="s">
        <v>68</v>
      </c>
      <c r="H80" s="84"/>
    </row>
    <row r="81" spans="1:8" hidden="1" x14ac:dyDescent="0.25">
      <c r="A81" s="12" t="s">
        <v>70</v>
      </c>
      <c r="B81" s="13"/>
      <c r="C81" s="14">
        <v>0</v>
      </c>
      <c r="D81" s="15">
        <v>0</v>
      </c>
      <c r="E81" s="16">
        <f t="shared" si="14"/>
        <v>0</v>
      </c>
      <c r="F81" s="16">
        <f t="shared" si="15"/>
        <v>0</v>
      </c>
      <c r="G81" s="85" t="s">
        <v>48</v>
      </c>
      <c r="H81" s="86"/>
    </row>
    <row r="82" spans="1:8" x14ac:dyDescent="0.25">
      <c r="A82" s="12" t="s">
        <v>5</v>
      </c>
      <c r="B82" s="13">
        <v>1</v>
      </c>
      <c r="C82" s="16">
        <f>ROUND('[1]Unit Price Quote'!N250,)</f>
        <v>18553</v>
      </c>
      <c r="D82" s="15">
        <v>0.05</v>
      </c>
      <c r="E82" s="16">
        <f t="shared" si="14"/>
        <v>17625.349999999999</v>
      </c>
      <c r="F82" s="16">
        <f t="shared" si="15"/>
        <v>17625.349999999999</v>
      </c>
      <c r="G82" s="85" t="s">
        <v>71</v>
      </c>
      <c r="H82" s="86"/>
    </row>
    <row r="83" spans="1:8" x14ac:dyDescent="0.25">
      <c r="A83" s="12" t="str">
        <f>'[1]Unit Price Quote'!K251</f>
        <v>Material Storage &amp; Handling:</v>
      </c>
      <c r="B83" s="13">
        <f>DURATION</f>
        <v>5</v>
      </c>
      <c r="C83" s="16">
        <f>ROUND('[1]Unit Price Quote'!N251/B83,)</f>
        <v>4467</v>
      </c>
      <c r="D83" s="15">
        <v>0.05</v>
      </c>
      <c r="E83" s="16">
        <f t="shared" si="14"/>
        <v>4243.6499999999996</v>
      </c>
      <c r="F83" s="16">
        <f t="shared" si="15"/>
        <v>21218.25</v>
      </c>
      <c r="G83" s="83" t="s">
        <v>72</v>
      </c>
      <c r="H83" s="84"/>
    </row>
    <row r="84" spans="1:8" x14ac:dyDescent="0.25">
      <c r="A84" s="12" t="str">
        <f>'[1]Unit Price Quote'!K252</f>
        <v>Dumpsters &amp; Disposal:</v>
      </c>
      <c r="B84" s="13">
        <v>5</v>
      </c>
      <c r="C84" s="16">
        <f>ROUND('[1]Unit Price Quote'!N252/B84,)</f>
        <v>1387</v>
      </c>
      <c r="D84" s="15">
        <v>0.05</v>
      </c>
      <c r="E84" s="16">
        <f t="shared" si="14"/>
        <v>1317.65</v>
      </c>
      <c r="F84" s="16">
        <f t="shared" si="15"/>
        <v>6588.25</v>
      </c>
      <c r="G84" s="83" t="s">
        <v>72</v>
      </c>
      <c r="H84" s="84"/>
    </row>
    <row r="85" spans="1:8" x14ac:dyDescent="0.25">
      <c r="A85" s="12" t="str">
        <f>'[1]Unit Price Quote'!K256</f>
        <v>Heavy Equipment Rentals / Safety Equipment:</v>
      </c>
      <c r="B85" s="13">
        <v>1</v>
      </c>
      <c r="C85" s="16">
        <f>ROUND('[1]Unit Price Quote'!N256,)</f>
        <v>4362</v>
      </c>
      <c r="D85" s="15">
        <v>0.05</v>
      </c>
      <c r="E85" s="16">
        <f t="shared" si="14"/>
        <v>4143.8999999999996</v>
      </c>
      <c r="F85" s="16">
        <f t="shared" si="15"/>
        <v>4143.8999999999996</v>
      </c>
      <c r="G85" s="38" t="s">
        <v>73</v>
      </c>
      <c r="H85" s="39"/>
    </row>
    <row r="86" spans="1:8" x14ac:dyDescent="0.25">
      <c r="A86" s="12" t="str">
        <f>'[1]Unit Price Quote'!K257</f>
        <v>Work Order Management System:</v>
      </c>
      <c r="B86" s="13">
        <v>1</v>
      </c>
      <c r="C86" s="16">
        <v>0</v>
      </c>
      <c r="D86" s="15">
        <v>0.05</v>
      </c>
      <c r="E86" s="16">
        <f t="shared" si="14"/>
        <v>0</v>
      </c>
      <c r="F86" s="16">
        <f t="shared" si="15"/>
        <v>0</v>
      </c>
      <c r="G86" s="85" t="s">
        <v>74</v>
      </c>
      <c r="H86" s="86"/>
    </row>
    <row r="87" spans="1:8" x14ac:dyDescent="0.25">
      <c r="A87" s="12" t="str">
        <f>'[1]Unit Price Quote'!K258</f>
        <v>Customer Notifications:</v>
      </c>
      <c r="B87" s="13">
        <v>1</v>
      </c>
      <c r="C87" s="16">
        <f>ROUND('[1]Unit Price Quote'!N258,)</f>
        <v>1536</v>
      </c>
      <c r="D87" s="15">
        <v>0.05</v>
      </c>
      <c r="E87" s="16">
        <f t="shared" si="14"/>
        <v>1459.2</v>
      </c>
      <c r="F87" s="16">
        <f t="shared" si="15"/>
        <v>1459.2</v>
      </c>
      <c r="G87" s="38" t="s">
        <v>75</v>
      </c>
      <c r="H87" s="40"/>
    </row>
    <row r="88" spans="1:8" x14ac:dyDescent="0.25">
      <c r="A88" s="12" t="str">
        <f>'[1]Unit Price Quote'!K268</f>
        <v>Payment &amp; Performance Bond:</v>
      </c>
      <c r="B88" s="13">
        <v>1</v>
      </c>
      <c r="C88" s="16">
        <f>ROUND('[1]Unit Price Quote'!N268,)</f>
        <v>9804</v>
      </c>
      <c r="D88" s="15">
        <v>0</v>
      </c>
      <c r="E88" s="16">
        <f t="shared" si="14"/>
        <v>9804</v>
      </c>
      <c r="F88" s="16">
        <f t="shared" si="15"/>
        <v>9804</v>
      </c>
      <c r="G88" s="69"/>
      <c r="H88" s="70"/>
    </row>
    <row r="89" spans="1:8" ht="16.5" hidden="1" thickBot="1" x14ac:dyDescent="0.3">
      <c r="A89" s="31" t="s">
        <v>2</v>
      </c>
      <c r="B89" s="32"/>
      <c r="C89" s="33">
        <v>0</v>
      </c>
      <c r="D89" s="34">
        <v>0</v>
      </c>
      <c r="E89" s="33">
        <f t="shared" si="14"/>
        <v>0</v>
      </c>
      <c r="F89" s="33">
        <f t="shared" si="15"/>
        <v>0</v>
      </c>
      <c r="G89" s="74"/>
      <c r="H89" s="75"/>
    </row>
    <row r="90" spans="1:8" ht="16.5" hidden="1" thickTop="1" x14ac:dyDescent="0.25">
      <c r="A90" s="25"/>
      <c r="D90" s="5"/>
      <c r="E90" s="23" t="s">
        <v>41</v>
      </c>
      <c r="F90" s="24">
        <f>SUM(F77:F89)</f>
        <v>177894.15</v>
      </c>
      <c r="H90" s="6"/>
    </row>
    <row r="91" spans="1:8" ht="15.75" hidden="1" customHeight="1" thickBot="1" x14ac:dyDescent="0.3">
      <c r="A91" s="25"/>
      <c r="E91" s="5"/>
      <c r="H91" s="6"/>
    </row>
    <row r="92" spans="1:8" ht="17.25" hidden="1" thickTop="1" thickBot="1" x14ac:dyDescent="0.3">
      <c r="A92" s="41" t="s">
        <v>76</v>
      </c>
      <c r="B92" s="42"/>
      <c r="C92" s="43"/>
      <c r="D92" s="44"/>
      <c r="E92" s="45"/>
      <c r="F92" s="46">
        <f>F90+F74+F68+F62+F56+F50+F42</f>
        <v>532529.15</v>
      </c>
      <c r="G92" s="90"/>
      <c r="H92" s="91"/>
    </row>
    <row r="93" spans="1:8" ht="15.75" hidden="1" customHeight="1" thickTop="1" x14ac:dyDescent="0.25">
      <c r="A93" s="25"/>
      <c r="E93" s="5"/>
      <c r="F93" s="47"/>
      <c r="H93" s="6"/>
    </row>
    <row r="94" spans="1:8" ht="15.75" hidden="1" customHeight="1" x14ac:dyDescent="0.25">
      <c r="A94" s="48" t="s">
        <v>77</v>
      </c>
      <c r="E94" s="5"/>
      <c r="H94" s="6"/>
    </row>
    <row r="95" spans="1:8" ht="15.75" hidden="1" customHeight="1" x14ac:dyDescent="0.25">
      <c r="A95" s="49" t="s">
        <v>78</v>
      </c>
      <c r="E95" s="5"/>
      <c r="H95" s="6"/>
    </row>
    <row r="96" spans="1:8" ht="15.75" hidden="1" customHeight="1" x14ac:dyDescent="0.25">
      <c r="A96" s="49" t="s">
        <v>79</v>
      </c>
      <c r="E96" s="5"/>
      <c r="H96" s="6"/>
    </row>
    <row r="97" spans="1:8" ht="15.75" hidden="1" customHeight="1" x14ac:dyDescent="0.25">
      <c r="A97" s="49" t="s">
        <v>80</v>
      </c>
      <c r="E97" s="5"/>
      <c r="H97" s="6"/>
    </row>
    <row r="98" spans="1:8" ht="15.75" hidden="1" customHeight="1" x14ac:dyDescent="0.25">
      <c r="A98" s="49" t="s">
        <v>81</v>
      </c>
      <c r="E98" s="5"/>
      <c r="H98" s="6"/>
    </row>
    <row r="99" spans="1:8" ht="15.75" hidden="1" customHeight="1" x14ac:dyDescent="0.25">
      <c r="A99" s="49" t="s">
        <v>82</v>
      </c>
      <c r="E99" s="5"/>
      <c r="H99" s="6"/>
    </row>
    <row r="100" spans="1:8" ht="15.75" hidden="1" customHeight="1" x14ac:dyDescent="0.25">
      <c r="A100" s="49" t="s">
        <v>83</v>
      </c>
      <c r="E100" s="5"/>
      <c r="H100" s="6"/>
    </row>
    <row r="101" spans="1:8" ht="15.75" hidden="1" customHeight="1" x14ac:dyDescent="0.25">
      <c r="A101" s="49" t="s">
        <v>84</v>
      </c>
      <c r="E101" s="5"/>
      <c r="H101" s="6"/>
    </row>
    <row r="102" spans="1:8" ht="15.75" hidden="1" customHeight="1" x14ac:dyDescent="0.25">
      <c r="A102" s="49" t="s">
        <v>85</v>
      </c>
      <c r="E102" s="5"/>
      <c r="H102" s="6"/>
    </row>
    <row r="103" spans="1:8" ht="15.75" hidden="1" customHeight="1" x14ac:dyDescent="0.25">
      <c r="A103" s="49" t="s">
        <v>86</v>
      </c>
      <c r="E103" s="5"/>
      <c r="H103" s="6"/>
    </row>
    <row r="104" spans="1:8" ht="15.75" hidden="1" customHeight="1" x14ac:dyDescent="0.25">
      <c r="A104" s="49" t="s">
        <v>87</v>
      </c>
      <c r="E104" s="5"/>
      <c r="H104" s="6"/>
    </row>
    <row r="105" spans="1:8" ht="15.75" hidden="1" customHeight="1" x14ac:dyDescent="0.25">
      <c r="A105" s="49" t="s">
        <v>88</v>
      </c>
      <c r="E105" s="5"/>
      <c r="H105" s="6"/>
    </row>
    <row r="106" spans="1:8" ht="15.75" hidden="1" customHeight="1" x14ac:dyDescent="0.25">
      <c r="A106" s="49" t="s">
        <v>89</v>
      </c>
      <c r="E106" s="5"/>
      <c r="H106" s="6"/>
    </row>
    <row r="107" spans="1:8" ht="15.75" hidden="1" customHeight="1" x14ac:dyDescent="0.25">
      <c r="A107" s="49" t="s">
        <v>90</v>
      </c>
      <c r="E107" s="5"/>
      <c r="H107" s="6"/>
    </row>
    <row r="108" spans="1:8" ht="15.75" hidden="1" customHeight="1" x14ac:dyDescent="0.25">
      <c r="A108" s="49" t="s">
        <v>91</v>
      </c>
      <c r="E108" s="5"/>
      <c r="H108" s="6"/>
    </row>
    <row r="109" spans="1:8" ht="15.75" hidden="1" customHeight="1" x14ac:dyDescent="0.25">
      <c r="A109" s="49" t="s">
        <v>92</v>
      </c>
      <c r="E109" s="5"/>
      <c r="H109" s="6"/>
    </row>
    <row r="110" spans="1:8" ht="15.75" hidden="1" customHeight="1" x14ac:dyDescent="0.25">
      <c r="A110" s="49" t="s">
        <v>93</v>
      </c>
      <c r="B110" s="1"/>
      <c r="D110" s="1"/>
      <c r="E110" s="50"/>
      <c r="H110" s="6"/>
    </row>
    <row r="111" spans="1:8" ht="15.75" hidden="1" customHeight="1" x14ac:dyDescent="0.25">
      <c r="A111" s="49" t="s">
        <v>94</v>
      </c>
      <c r="E111" s="5"/>
      <c r="H111" s="6"/>
    </row>
    <row r="112" spans="1:8" ht="15.75" hidden="1" customHeight="1" x14ac:dyDescent="0.25">
      <c r="A112" s="49" t="s">
        <v>95</v>
      </c>
      <c r="E112" s="5"/>
      <c r="H112" s="6"/>
    </row>
    <row r="113" spans="1:8" ht="15.75" hidden="1" customHeight="1" x14ac:dyDescent="0.25">
      <c r="A113" s="51" t="s">
        <v>96</v>
      </c>
      <c r="B113" s="1"/>
      <c r="D113" s="1"/>
      <c r="E113" s="50"/>
      <c r="H113" s="6"/>
    </row>
    <row r="114" spans="1:8" ht="15.75" hidden="1" customHeight="1" thickBot="1" x14ac:dyDescent="0.3">
      <c r="A114" s="25"/>
      <c r="E114" s="5"/>
      <c r="H114" s="6"/>
    </row>
    <row r="115" spans="1:8" ht="16.5" hidden="1" customHeight="1" thickBot="1" x14ac:dyDescent="0.3">
      <c r="A115" s="52" t="s">
        <v>97</v>
      </c>
      <c r="B115" s="92" t="s">
        <v>98</v>
      </c>
      <c r="C115" s="93"/>
      <c r="D115" s="93"/>
      <c r="E115" s="93"/>
      <c r="F115" s="93"/>
      <c r="G115" s="94"/>
      <c r="H115" s="53"/>
    </row>
    <row r="116" spans="1:8" ht="39.950000000000003" hidden="1" customHeight="1" x14ac:dyDescent="0.25">
      <c r="A116" s="54">
        <v>1</v>
      </c>
      <c r="B116" s="95" t="s">
        <v>99</v>
      </c>
      <c r="C116" s="96"/>
      <c r="D116" s="96"/>
      <c r="E116" s="96"/>
      <c r="F116" s="96"/>
      <c r="G116" s="97"/>
      <c r="H116" s="55" t="s">
        <v>100</v>
      </c>
    </row>
    <row r="117" spans="1:8" ht="39.950000000000003" hidden="1" customHeight="1" x14ac:dyDescent="0.25">
      <c r="A117" s="54">
        <v>2</v>
      </c>
      <c r="B117" s="87" t="s">
        <v>101</v>
      </c>
      <c r="C117" s="88"/>
      <c r="D117" s="88"/>
      <c r="E117" s="88"/>
      <c r="F117" s="88"/>
      <c r="G117" s="89"/>
      <c r="H117" s="55" t="s">
        <v>100</v>
      </c>
    </row>
    <row r="118" spans="1:8" ht="39.950000000000003" hidden="1" customHeight="1" x14ac:dyDescent="0.25">
      <c r="A118" s="54">
        <v>3</v>
      </c>
      <c r="B118" s="104" t="s">
        <v>102</v>
      </c>
      <c r="C118" s="105"/>
      <c r="D118" s="105"/>
      <c r="E118" s="105"/>
      <c r="F118" s="105"/>
      <c r="G118" s="106"/>
      <c r="H118" s="56" t="s">
        <v>103</v>
      </c>
    </row>
    <row r="119" spans="1:8" ht="39.950000000000003" hidden="1" customHeight="1" x14ac:dyDescent="0.25">
      <c r="A119" s="54">
        <v>4</v>
      </c>
      <c r="B119" s="98" t="s">
        <v>104</v>
      </c>
      <c r="C119" s="99"/>
      <c r="D119" s="99"/>
      <c r="E119" s="99"/>
      <c r="F119" s="99"/>
      <c r="G119" s="107"/>
      <c r="H119" s="56" t="s">
        <v>103</v>
      </c>
    </row>
    <row r="120" spans="1:8" ht="39.950000000000003" hidden="1" customHeight="1" x14ac:dyDescent="0.25">
      <c r="A120" s="54">
        <v>5</v>
      </c>
      <c r="B120" s="98" t="s">
        <v>105</v>
      </c>
      <c r="C120" s="99"/>
      <c r="D120" s="99"/>
      <c r="E120" s="99"/>
      <c r="F120" s="99"/>
      <c r="G120" s="107"/>
      <c r="H120" s="56" t="s">
        <v>103</v>
      </c>
    </row>
    <row r="121" spans="1:8" ht="39.950000000000003" hidden="1" customHeight="1" x14ac:dyDescent="0.25">
      <c r="A121" s="54">
        <v>6</v>
      </c>
      <c r="B121" s="98" t="s">
        <v>106</v>
      </c>
      <c r="C121" s="99"/>
      <c r="D121" s="99"/>
      <c r="E121" s="99"/>
      <c r="F121" s="99"/>
      <c r="G121" s="107"/>
      <c r="H121" s="56" t="s">
        <v>103</v>
      </c>
    </row>
    <row r="122" spans="1:8" ht="39.950000000000003" hidden="1" customHeight="1" x14ac:dyDescent="0.25">
      <c r="A122" s="57">
        <v>7</v>
      </c>
      <c r="B122" s="98" t="s">
        <v>107</v>
      </c>
      <c r="C122" s="99"/>
      <c r="D122" s="99"/>
      <c r="E122" s="99"/>
      <c r="F122" s="99"/>
      <c r="G122" s="107"/>
      <c r="H122" s="56" t="s">
        <v>103</v>
      </c>
    </row>
    <row r="123" spans="1:8" ht="39.950000000000003" hidden="1" customHeight="1" x14ac:dyDescent="0.25">
      <c r="A123" s="57">
        <v>8</v>
      </c>
      <c r="B123" s="98" t="s">
        <v>108</v>
      </c>
      <c r="C123" s="99"/>
      <c r="D123" s="99"/>
      <c r="E123" s="99"/>
      <c r="F123" s="99"/>
      <c r="G123" s="107"/>
      <c r="H123" s="56" t="s">
        <v>103</v>
      </c>
    </row>
    <row r="124" spans="1:8" ht="39.950000000000003" hidden="1" customHeight="1" x14ac:dyDescent="0.25">
      <c r="A124" s="58">
        <v>9</v>
      </c>
      <c r="B124" s="98" t="s">
        <v>109</v>
      </c>
      <c r="C124" s="99"/>
      <c r="D124" s="99"/>
      <c r="E124" s="99"/>
      <c r="F124" s="99"/>
      <c r="G124" s="99"/>
      <c r="H124" s="100"/>
    </row>
    <row r="125" spans="1:8" ht="74.25" hidden="1" customHeight="1" thickBot="1" x14ac:dyDescent="0.3">
      <c r="A125" s="59">
        <v>10</v>
      </c>
      <c r="B125" s="101" t="s">
        <v>110</v>
      </c>
      <c r="C125" s="102"/>
      <c r="D125" s="102"/>
      <c r="E125" s="102"/>
      <c r="F125" s="102"/>
      <c r="G125" s="102"/>
      <c r="H125" s="103"/>
    </row>
    <row r="129" spans="1:6" x14ac:dyDescent="0.25">
      <c r="A129" s="108"/>
      <c r="C129" s="108"/>
      <c r="D129" s="109"/>
      <c r="E129" s="110"/>
      <c r="F129" s="61"/>
    </row>
    <row r="130" spans="1:6" x14ac:dyDescent="0.25">
      <c r="A130" s="108"/>
      <c r="C130" s="108"/>
      <c r="D130" s="109"/>
      <c r="E130" s="110"/>
    </row>
  </sheetData>
  <autoFilter ref="A3:H21" xr:uid="{271CE2F1-D2F6-44F9-8760-58F784C12122}">
    <filterColumn colId="6" showButton="0">
      <filters blank="1"/>
    </filterColumn>
  </autoFilter>
  <mergeCells count="86">
    <mergeCell ref="B124:H124"/>
    <mergeCell ref="B125:H125"/>
    <mergeCell ref="B118:G118"/>
    <mergeCell ref="B119:G119"/>
    <mergeCell ref="B120:G120"/>
    <mergeCell ref="B121:G121"/>
    <mergeCell ref="B122:G122"/>
    <mergeCell ref="B123:G123"/>
    <mergeCell ref="B117:G117"/>
    <mergeCell ref="G80:H80"/>
    <mergeCell ref="G81:H81"/>
    <mergeCell ref="G82:H82"/>
    <mergeCell ref="G83:H83"/>
    <mergeCell ref="G84:H84"/>
    <mergeCell ref="G86:H86"/>
    <mergeCell ref="G88:H88"/>
    <mergeCell ref="G89:H89"/>
    <mergeCell ref="G92:H92"/>
    <mergeCell ref="B115:G115"/>
    <mergeCell ref="B116:G116"/>
    <mergeCell ref="G79:H79"/>
    <mergeCell ref="G64:H64"/>
    <mergeCell ref="G65:H65"/>
    <mergeCell ref="G66:H66"/>
    <mergeCell ref="G67:H67"/>
    <mergeCell ref="G70:H70"/>
    <mergeCell ref="G71:H71"/>
    <mergeCell ref="G72:H72"/>
    <mergeCell ref="G73:H73"/>
    <mergeCell ref="G76:H76"/>
    <mergeCell ref="G77:H77"/>
    <mergeCell ref="G78:H78"/>
    <mergeCell ref="G42:H42"/>
    <mergeCell ref="G61:H61"/>
    <mergeCell ref="G46:H46"/>
    <mergeCell ref="G47:H47"/>
    <mergeCell ref="G48:H48"/>
    <mergeCell ref="G49:H49"/>
    <mergeCell ref="G52:H52"/>
    <mergeCell ref="G53:H53"/>
    <mergeCell ref="G54:H54"/>
    <mergeCell ref="G55:H55"/>
    <mergeCell ref="G58:H58"/>
    <mergeCell ref="G59:H59"/>
    <mergeCell ref="G60:H60"/>
    <mergeCell ref="G45:H45"/>
    <mergeCell ref="G34:H34"/>
    <mergeCell ref="G35:H35"/>
    <mergeCell ref="G36:H36"/>
    <mergeCell ref="G37:H37"/>
    <mergeCell ref="A41:F41"/>
    <mergeCell ref="G41:H41"/>
    <mergeCell ref="G38:H38"/>
    <mergeCell ref="G39:H39"/>
    <mergeCell ref="G40:H40"/>
    <mergeCell ref="G32:H32"/>
    <mergeCell ref="A20:F20"/>
    <mergeCell ref="G20:H20"/>
    <mergeCell ref="G21:H21"/>
    <mergeCell ref="G24:H24"/>
    <mergeCell ref="G25:H25"/>
    <mergeCell ref="G26:H26"/>
    <mergeCell ref="G27:H27"/>
    <mergeCell ref="G28:H28"/>
    <mergeCell ref="G29:H29"/>
    <mergeCell ref="G30:H30"/>
    <mergeCell ref="G31:H31"/>
    <mergeCell ref="G33:H33"/>
    <mergeCell ref="G19:H19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7:H7"/>
    <mergeCell ref="A1:H1"/>
    <mergeCell ref="G3:H3"/>
    <mergeCell ref="G4:H4"/>
    <mergeCell ref="G5:H5"/>
    <mergeCell ref="G6:H6"/>
  </mergeCells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30C2DBA512504A91868B366D04D508" ma:contentTypeVersion="4" ma:contentTypeDescription="Create a new document." ma:contentTypeScope="" ma:versionID="1a1b12c62c6c5ed221ef4535fdeea49a">
  <xsd:schema xmlns:xsd="http://www.w3.org/2001/XMLSchema" xmlns:xs="http://www.w3.org/2001/XMLSchema" xmlns:p="http://schemas.microsoft.com/office/2006/metadata/properties" xmlns:ns2="d3377b9d-dec6-4e61-b2cb-e1b390aee9d8" targetNamespace="http://schemas.microsoft.com/office/2006/metadata/properties" ma:root="true" ma:fieldsID="7025a37155d4ec63912f93bbcb4f9761" ns2:_="">
    <xsd:import namespace="d3377b9d-dec6-4e61-b2cb-e1b390aee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77b9d-dec6-4e61-b2cb-e1b390aee9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F2169B-3D7F-4DF8-A710-505F12FC06C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39DA0-2965-42C0-971C-1CA7EE099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377b9d-dec6-4e61-b2cb-e1b390aee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796BE7-2005-4387-ABF7-72B4B9FC113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bdd4540-dfa8-4f47-92e3-d421298f2c89}" enabled="1" method="Privileged" siteId="{2f5e7ebc-22b0-4fbe-934c-aabddb4e29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Elam</dc:creator>
  <cp:keywords/>
  <dc:description/>
  <cp:lastModifiedBy>Elisa Littrell</cp:lastModifiedBy>
  <cp:revision/>
  <dcterms:created xsi:type="dcterms:W3CDTF">2025-01-09T20:34:00Z</dcterms:created>
  <dcterms:modified xsi:type="dcterms:W3CDTF">2025-10-22T14:01:17Z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0x010100C330C2DBA512504A91868B366D04D508</vt:lpwstr>
  </property>
</Properties>
</file>